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s\2013\A\"/>
    </mc:Choice>
  </mc:AlternateContent>
  <bookViews>
    <workbookView xWindow="4110" yWindow="105" windowWidth="12120" windowHeight="882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Arkusz1!$A$1:$BE$33</definedName>
  </definedNames>
  <calcPr calcId="152511"/>
</workbook>
</file>

<file path=xl/calcChain.xml><?xml version="1.0" encoding="utf-8"?>
<calcChain xmlns="http://schemas.openxmlformats.org/spreadsheetml/2006/main">
  <c r="AX7" i="1" l="1"/>
  <c r="AX9" i="1"/>
  <c r="AX16" i="1"/>
  <c r="AX19" i="1"/>
  <c r="AX20" i="1"/>
  <c r="AX21" i="1"/>
  <c r="AX22" i="1"/>
  <c r="AX23" i="1"/>
  <c r="AX24" i="1"/>
  <c r="AX25" i="1"/>
  <c r="AX26" i="1"/>
  <c r="AX27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5" i="1"/>
  <c r="AS6" i="1" l="1"/>
  <c r="AS7" i="1"/>
  <c r="AS8" i="1"/>
  <c r="AS9" i="1"/>
  <c r="AS10" i="1"/>
  <c r="AX10" i="1" s="1"/>
  <c r="AS11" i="1"/>
  <c r="AX11" i="1" s="1"/>
  <c r="AS12" i="1"/>
  <c r="AX12" i="1" s="1"/>
  <c r="AS13" i="1"/>
  <c r="AX13" i="1" s="1"/>
  <c r="AS14" i="1"/>
  <c r="AS15" i="1"/>
  <c r="AS16" i="1"/>
  <c r="AS17" i="1"/>
  <c r="AX17" i="1" s="1"/>
  <c r="AS18" i="1"/>
  <c r="AX18" i="1" s="1"/>
  <c r="AS5" i="1"/>
  <c r="AN6" i="1" l="1"/>
  <c r="AV6" i="1"/>
  <c r="AW6" i="1"/>
  <c r="AN7" i="1"/>
  <c r="AV7" i="1"/>
  <c r="AW7" i="1"/>
  <c r="AN8" i="1"/>
  <c r="AV8" i="1"/>
  <c r="AW8" i="1"/>
  <c r="AN9" i="1"/>
  <c r="AO9" i="1" s="1"/>
  <c r="AV9" i="1"/>
  <c r="AW9" i="1"/>
  <c r="AN10" i="1"/>
  <c r="AO10" i="1" s="1"/>
  <c r="AV10" i="1"/>
  <c r="AW10" i="1"/>
  <c r="AN11" i="1"/>
  <c r="AV11" i="1"/>
  <c r="AW11" i="1"/>
  <c r="AN12" i="1"/>
  <c r="AV12" i="1"/>
  <c r="AW12" i="1"/>
  <c r="AN13" i="1"/>
  <c r="AV13" i="1"/>
  <c r="AW13" i="1"/>
  <c r="AN14" i="1"/>
  <c r="AV14" i="1"/>
  <c r="AW14" i="1"/>
  <c r="AN15" i="1"/>
  <c r="AV15" i="1"/>
  <c r="AW15" i="1"/>
  <c r="AN16" i="1"/>
  <c r="AV16" i="1"/>
  <c r="AW16" i="1"/>
  <c r="AN17" i="1"/>
  <c r="AV17" i="1"/>
  <c r="AW17" i="1"/>
  <c r="AN18" i="1"/>
  <c r="AV18" i="1"/>
  <c r="AW18" i="1"/>
  <c r="AW19" i="1"/>
  <c r="AW20" i="1"/>
  <c r="AW21" i="1"/>
  <c r="AW22" i="1"/>
  <c r="AW23" i="1"/>
  <c r="AW24" i="1"/>
  <c r="AW25" i="1"/>
  <c r="AW26" i="1"/>
  <c r="AW27" i="1"/>
  <c r="AO16" i="1" l="1"/>
  <c r="AT16" i="1" s="1"/>
  <c r="AT10" i="1"/>
  <c r="AO17" i="1"/>
  <c r="AT17" i="1" s="1"/>
  <c r="AO8" i="1"/>
  <c r="AT8" i="1" s="1"/>
  <c r="AX8" i="1" s="1"/>
  <c r="AO11" i="1"/>
  <c r="AT11" i="1" s="1"/>
  <c r="AO18" i="1"/>
  <c r="AT18" i="1" s="1"/>
  <c r="AO12" i="1"/>
  <c r="AT12" i="1" s="1"/>
  <c r="AO7" i="1"/>
  <c r="AT7" i="1" s="1"/>
  <c r="AO13" i="1"/>
  <c r="AZ13" i="1" s="1"/>
  <c r="AO15" i="1"/>
  <c r="AZ15" i="1" s="1"/>
  <c r="AO14" i="1"/>
  <c r="AT14" i="1" s="1"/>
  <c r="AX14" i="1" s="1"/>
  <c r="AO6" i="1"/>
  <c r="AT6" i="1" s="1"/>
  <c r="AX6" i="1" s="1"/>
  <c r="AZ25" i="1"/>
  <c r="AZ21" i="1"/>
  <c r="AZ9" i="1"/>
  <c r="AT9" i="1"/>
  <c r="AZ27" i="1"/>
  <c r="AZ23" i="1"/>
  <c r="AZ19" i="1"/>
  <c r="AZ26" i="1"/>
  <c r="AZ24" i="1"/>
  <c r="AZ22" i="1"/>
  <c r="AZ20" i="1"/>
  <c r="AZ16" i="1"/>
  <c r="AZ10" i="1"/>
  <c r="AZ17" i="1" l="1"/>
  <c r="AZ8" i="1"/>
  <c r="AZ11" i="1"/>
  <c r="AZ12" i="1"/>
  <c r="AZ18" i="1"/>
  <c r="AZ7" i="1"/>
  <c r="AZ6" i="1"/>
  <c r="AT13" i="1"/>
  <c r="AZ14" i="1"/>
  <c r="AT15" i="1"/>
  <c r="AX15" i="1" s="1"/>
  <c r="AN5" i="1"/>
  <c r="AV5" i="1" l="1"/>
  <c r="A33" i="1" l="1"/>
  <c r="F29" i="1" l="1"/>
  <c r="F30" i="1" s="1"/>
  <c r="AO5" i="1" l="1"/>
  <c r="AW5" i="1" s="1"/>
  <c r="H29" i="1"/>
  <c r="H30" i="1" s="1"/>
  <c r="AC29" i="1"/>
  <c r="AC30" i="1" s="1"/>
  <c r="AR29" i="1"/>
  <c r="AR30" i="1" s="1"/>
  <c r="L29" i="1"/>
  <c r="L30" i="1" s="1"/>
  <c r="K29" i="1"/>
  <c r="K30" i="1" s="1"/>
  <c r="O29" i="1"/>
  <c r="O30" i="1" s="1"/>
  <c r="N29" i="1"/>
  <c r="N30" i="1" s="1"/>
  <c r="AA29" i="1"/>
  <c r="AA30" i="1" s="1"/>
  <c r="Z29" i="1"/>
  <c r="Z30" i="1" s="1"/>
  <c r="X29" i="1"/>
  <c r="X30" i="1" s="1"/>
  <c r="W29" i="1"/>
  <c r="W30" i="1" s="1"/>
  <c r="AS29" i="1"/>
  <c r="AS30" i="1" s="1"/>
  <c r="AL29" i="1"/>
  <c r="AL30" i="1" s="1"/>
  <c r="AJ29" i="1"/>
  <c r="AJ30" i="1" s="1"/>
  <c r="AI29" i="1"/>
  <c r="AI30" i="1" s="1"/>
  <c r="AG29" i="1"/>
  <c r="AG30" i="1" s="1"/>
  <c r="AF29" i="1"/>
  <c r="AF30" i="1" s="1"/>
  <c r="AD29" i="1"/>
  <c r="AD30" i="1" s="1"/>
  <c r="U29" i="1"/>
  <c r="U30" i="1" s="1"/>
  <c r="T29" i="1"/>
  <c r="T30" i="1" s="1"/>
  <c r="R29" i="1"/>
  <c r="R30" i="1" s="1"/>
  <c r="Q29" i="1"/>
  <c r="Q30" i="1" s="1"/>
  <c r="I29" i="1"/>
  <c r="I30" i="1" s="1"/>
  <c r="AU29" i="1"/>
  <c r="AU30" i="1" s="1"/>
  <c r="A32" i="1"/>
  <c r="AZ5" i="1" l="1"/>
  <c r="AT5" i="1"/>
  <c r="AX5" i="1" s="1"/>
  <c r="AM29" i="1"/>
  <c r="AM30" i="1" s="1"/>
  <c r="AN29" i="1"/>
  <c r="AN30" i="1" s="1"/>
  <c r="AV29" i="1"/>
  <c r="AV30" i="1" s="1"/>
  <c r="AX29" i="1" l="1"/>
  <c r="AO29" i="1"/>
  <c r="AO30" i="1" s="1"/>
  <c r="AZ29" i="1"/>
  <c r="AZ30" i="1" s="1"/>
  <c r="AT29" i="1" l="1"/>
  <c r="AT30" i="1" s="1"/>
</calcChain>
</file>

<file path=xl/sharedStrings.xml><?xml version="1.0" encoding="utf-8"?>
<sst xmlns="http://schemas.openxmlformats.org/spreadsheetml/2006/main" count="263" uniqueCount="69">
  <si>
    <t>imię</t>
  </si>
  <si>
    <t>nazwisko</t>
  </si>
  <si>
    <t>nr</t>
  </si>
  <si>
    <t>nr indeksu</t>
  </si>
  <si>
    <t>kart</t>
  </si>
  <si>
    <t>max</t>
  </si>
  <si>
    <t>średnia</t>
  </si>
  <si>
    <t>HW</t>
  </si>
  <si>
    <t>%</t>
  </si>
  <si>
    <t>Σ</t>
  </si>
  <si>
    <t>%HW</t>
  </si>
  <si>
    <t>%kart</t>
  </si>
  <si>
    <t>OCENA</t>
  </si>
  <si>
    <t>+</t>
  </si>
  <si>
    <t>min. z egzaminu do zaliczenia</t>
  </si>
  <si>
    <t>EGZ</t>
  </si>
  <si>
    <t>EGZ %</t>
  </si>
  <si>
    <t>EGZ2</t>
  </si>
  <si>
    <t>EGZ2 %</t>
  </si>
  <si>
    <t>Σ bez egz.</t>
  </si>
  <si>
    <t>bonus</t>
  </si>
  <si>
    <t>Σ2</t>
  </si>
  <si>
    <t>OCENA2</t>
  </si>
  <si>
    <t>Dawid</t>
  </si>
  <si>
    <t>Tomasz</t>
  </si>
  <si>
    <t>GRUPA 114</t>
  </si>
  <si>
    <t xml:space="preserve">   czwartek 1130  s. 206</t>
  </si>
  <si>
    <t>Paweł</t>
  </si>
  <si>
    <t>Biendzio</t>
  </si>
  <si>
    <t>Błoński</t>
  </si>
  <si>
    <t>Daniel</t>
  </si>
  <si>
    <t>Bobrowski</t>
  </si>
  <si>
    <t>Cano Dominguez</t>
  </si>
  <si>
    <t>Marta</t>
  </si>
  <si>
    <t>Wojciech</t>
  </si>
  <si>
    <t>Kalinowski</t>
  </si>
  <si>
    <t>Grzegorz</t>
  </si>
  <si>
    <t>Kotlarski</t>
  </si>
  <si>
    <t>Krzysztof</t>
  </si>
  <si>
    <t>Niesiobędzki</t>
  </si>
  <si>
    <t>Katarzyna</t>
  </si>
  <si>
    <t>Pieńkowska</t>
  </si>
  <si>
    <t>Patrycja</t>
  </si>
  <si>
    <t>Radecka</t>
  </si>
  <si>
    <t>Agata</t>
  </si>
  <si>
    <t>Rosa</t>
  </si>
  <si>
    <t>Iwona</t>
  </si>
  <si>
    <t>Smoczyńska</t>
  </si>
  <si>
    <t>Wawrzyniuk</t>
  </si>
  <si>
    <t>-</t>
  </si>
  <si>
    <t>Jakub</t>
  </si>
  <si>
    <t>Alama</t>
  </si>
  <si>
    <t>Walicka</t>
  </si>
  <si>
    <t>Maryia</t>
  </si>
  <si>
    <t>Kravtsova</t>
  </si>
  <si>
    <t>Wiktor</t>
  </si>
  <si>
    <t>Zawgorodnij</t>
  </si>
  <si>
    <t>Paulina</t>
  </si>
  <si>
    <t>Bessarab</t>
  </si>
  <si>
    <t>Anjei</t>
  </si>
  <si>
    <t>Holub</t>
  </si>
  <si>
    <t>Liliia</t>
  </si>
  <si>
    <t>Lasinska</t>
  </si>
  <si>
    <t>Laura</t>
  </si>
  <si>
    <t>Naweje</t>
  </si>
  <si>
    <t>Barbara</t>
  </si>
  <si>
    <t>Stankiewicz</t>
  </si>
  <si>
    <t>Ścibek</t>
  </si>
  <si>
    <t>bonus2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</si>
</sst>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9"/>
      <name val="Courier New"/>
      <family val="3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Border="1"/>
    <xf numFmtId="0" fontId="4" fillId="0" borderId="8" xfId="0" applyFont="1" applyBorder="1" applyAlignment="1"/>
    <xf numFmtId="0" fontId="2" fillId="0" borderId="1" xfId="0" applyFont="1" applyBorder="1" applyAlignment="1">
      <alignment vertical="center"/>
    </xf>
    <xf numFmtId="2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5" fillId="0" borderId="0" xfId="0" applyFont="1"/>
    <xf numFmtId="0" fontId="2" fillId="0" borderId="0" xfId="0" applyFont="1"/>
    <xf numFmtId="0" fontId="2" fillId="0" borderId="2" xfId="0" applyFont="1" applyBorder="1"/>
    <xf numFmtId="1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9" fontId="2" fillId="0" borderId="1" xfId="1" applyFont="1" applyFill="1" applyBorder="1"/>
    <xf numFmtId="0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7" xfId="0" applyFont="1" applyBorder="1"/>
    <xf numFmtId="0" fontId="4" fillId="0" borderId="1" xfId="0" applyFont="1" applyFill="1" applyBorder="1" applyAlignment="1">
      <alignment horizontal="center"/>
    </xf>
    <xf numFmtId="0" fontId="2" fillId="0" borderId="9" xfId="0" applyFont="1" applyBorder="1"/>
    <xf numFmtId="0" fontId="2" fillId="0" borderId="8" xfId="0" applyFont="1" applyBorder="1"/>
    <xf numFmtId="0" fontId="3" fillId="0" borderId="8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6" fillId="0" borderId="12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6" fillId="0" borderId="0" xfId="0" applyFont="1" applyBorder="1"/>
    <xf numFmtId="0" fontId="2" fillId="0" borderId="11" xfId="0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/>
    <xf numFmtId="0" fontId="5" fillId="0" borderId="5" xfId="0" applyFont="1" applyFill="1" applyBorder="1"/>
    <xf numFmtId="0" fontId="2" fillId="0" borderId="0" xfId="0" applyFont="1" applyFill="1" applyBorder="1"/>
    <xf numFmtId="0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/>
    <xf numFmtId="49" fontId="2" fillId="0" borderId="0" xfId="0" applyNumberFormat="1" applyFont="1" applyBorder="1" applyAlignment="1">
      <alignment wrapText="1"/>
    </xf>
    <xf numFmtId="0" fontId="7" fillId="2" borderId="0" xfId="0" quotePrefix="1" applyFont="1" applyFill="1" applyAlignment="1" applyProtection="1"/>
    <xf numFmtId="0" fontId="2" fillId="0" borderId="1" xfId="0" applyNumberFormat="1" applyFont="1" applyBorder="1" applyAlignment="1">
      <alignment horizontal="center" vertical="center"/>
    </xf>
    <xf numFmtId="0" fontId="2" fillId="0" borderId="10" xfId="0" applyFont="1" applyBorder="1"/>
    <xf numFmtId="9" fontId="2" fillId="0" borderId="10" xfId="1" applyFont="1" applyFill="1" applyBorder="1"/>
    <xf numFmtId="0" fontId="5" fillId="0" borderId="9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4"/>
  <sheetViews>
    <sheetView tabSelected="1" zoomScale="115" zoomScaleNormal="115" workbookViewId="0">
      <pane xSplit="4" ySplit="4" topLeftCell="AM5" activePane="bottomRight" state="frozen"/>
      <selection pane="topRight" activeCell="E1" sqref="E1"/>
      <selection pane="bottomLeft" activeCell="A5" sqref="A5"/>
      <selection pane="bottomRight" activeCell="AS5" sqref="AS5"/>
    </sheetView>
  </sheetViews>
  <sheetFormatPr defaultRowHeight="12.75" x14ac:dyDescent="0.2"/>
  <cols>
    <col min="1" max="1" width="5.28515625" style="11" customWidth="1"/>
    <col min="2" max="2" width="11.42578125" style="11" customWidth="1"/>
    <col min="3" max="3" width="12.85546875" style="11" customWidth="1"/>
    <col min="4" max="4" width="11.42578125" style="11" customWidth="1"/>
    <col min="5" max="38" width="5.28515625" style="11" customWidth="1"/>
    <col min="39" max="40" width="11.28515625" style="11" customWidth="1"/>
    <col min="41" max="49" width="10.85546875" style="11" customWidth="1"/>
    <col min="50" max="51" width="10.7109375" style="11" customWidth="1"/>
    <col min="52" max="52" width="35.85546875" style="11" bestFit="1" customWidth="1"/>
    <col min="53" max="59" width="5.42578125" style="11" customWidth="1"/>
    <col min="60" max="60" width="5.42578125" style="1" customWidth="1"/>
    <col min="61" max="16384" width="9.140625" style="11"/>
  </cols>
  <sheetData>
    <row r="1" spans="1:60" ht="18.75" x14ac:dyDescent="0.3">
      <c r="A1" s="32"/>
      <c r="B1" s="33"/>
      <c r="C1" s="34"/>
      <c r="D1" s="35"/>
    </row>
    <row r="2" spans="1:60" ht="18.75" x14ac:dyDescent="0.3">
      <c r="A2" s="36"/>
      <c r="B2" s="37"/>
      <c r="C2" s="1"/>
      <c r="D2" s="38"/>
    </row>
    <row r="3" spans="1:60" ht="21" x14ac:dyDescent="0.35">
      <c r="A3" s="25"/>
      <c r="B3" s="26"/>
      <c r="C3" s="27" t="s">
        <v>25</v>
      </c>
      <c r="D3" s="23"/>
      <c r="E3" s="2" t="s">
        <v>26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60" ht="15.75" x14ac:dyDescent="0.25">
      <c r="A4" s="22" t="s">
        <v>2</v>
      </c>
      <c r="B4" s="22" t="s">
        <v>0</v>
      </c>
      <c r="C4" s="22" t="s">
        <v>1</v>
      </c>
      <c r="D4" s="22" t="s">
        <v>3</v>
      </c>
      <c r="E4" s="22">
        <v>1</v>
      </c>
      <c r="F4" s="22" t="s">
        <v>7</v>
      </c>
      <c r="G4" s="22">
        <v>2</v>
      </c>
      <c r="H4" s="22" t="s">
        <v>4</v>
      </c>
      <c r="I4" s="24" t="s">
        <v>7</v>
      </c>
      <c r="J4" s="24">
        <v>3</v>
      </c>
      <c r="K4" s="24" t="s">
        <v>4</v>
      </c>
      <c r="L4" s="24" t="s">
        <v>7</v>
      </c>
      <c r="M4" s="24">
        <v>4</v>
      </c>
      <c r="N4" s="24" t="s">
        <v>4</v>
      </c>
      <c r="O4" s="24" t="s">
        <v>7</v>
      </c>
      <c r="P4" s="24">
        <v>5</v>
      </c>
      <c r="Q4" s="24" t="s">
        <v>4</v>
      </c>
      <c r="R4" s="24" t="s">
        <v>7</v>
      </c>
      <c r="S4" s="24">
        <v>6</v>
      </c>
      <c r="T4" s="24" t="s">
        <v>4</v>
      </c>
      <c r="U4" s="24" t="s">
        <v>7</v>
      </c>
      <c r="V4" s="24">
        <v>7</v>
      </c>
      <c r="W4" s="24" t="s">
        <v>4</v>
      </c>
      <c r="X4" s="24" t="s">
        <v>7</v>
      </c>
      <c r="Y4" s="24">
        <v>8</v>
      </c>
      <c r="Z4" s="24" t="s">
        <v>4</v>
      </c>
      <c r="AA4" s="24" t="s">
        <v>7</v>
      </c>
      <c r="AB4" s="24">
        <v>9</v>
      </c>
      <c r="AC4" s="24" t="s">
        <v>4</v>
      </c>
      <c r="AD4" s="24" t="s">
        <v>7</v>
      </c>
      <c r="AE4" s="24">
        <v>10</v>
      </c>
      <c r="AF4" s="24" t="s">
        <v>4</v>
      </c>
      <c r="AG4" s="24" t="s">
        <v>7</v>
      </c>
      <c r="AH4" s="24">
        <v>11</v>
      </c>
      <c r="AI4" s="24" t="s">
        <v>4</v>
      </c>
      <c r="AJ4" s="24" t="s">
        <v>7</v>
      </c>
      <c r="AK4" s="24">
        <v>12</v>
      </c>
      <c r="AL4" s="24" t="s">
        <v>4</v>
      </c>
      <c r="AM4" s="24" t="s">
        <v>11</v>
      </c>
      <c r="AN4" s="22" t="s">
        <v>10</v>
      </c>
      <c r="AO4" s="24" t="s">
        <v>19</v>
      </c>
      <c r="AP4" s="24" t="s">
        <v>20</v>
      </c>
      <c r="AQ4" s="24" t="s">
        <v>68</v>
      </c>
      <c r="AR4" s="24" t="s">
        <v>15</v>
      </c>
      <c r="AS4" s="22" t="s">
        <v>16</v>
      </c>
      <c r="AT4" s="24" t="s">
        <v>9</v>
      </c>
      <c r="AU4" s="24" t="s">
        <v>17</v>
      </c>
      <c r="AV4" s="22" t="s">
        <v>18</v>
      </c>
      <c r="AW4" s="24" t="s">
        <v>21</v>
      </c>
      <c r="AX4" s="24" t="s">
        <v>12</v>
      </c>
      <c r="AY4" s="24" t="s">
        <v>22</v>
      </c>
      <c r="AZ4" s="24" t="s">
        <v>14</v>
      </c>
      <c r="BA4" s="39"/>
      <c r="BB4" s="39"/>
      <c r="BC4" s="39"/>
      <c r="BD4" s="39"/>
    </row>
    <row r="5" spans="1:60" s="41" customFormat="1" x14ac:dyDescent="0.2">
      <c r="A5" s="21">
        <v>1</v>
      </c>
      <c r="B5" s="17" t="s">
        <v>50</v>
      </c>
      <c r="C5" s="17" t="s">
        <v>51</v>
      </c>
      <c r="D5" s="58">
        <v>338208</v>
      </c>
      <c r="E5" s="8" t="s">
        <v>49</v>
      </c>
      <c r="F5" s="8"/>
      <c r="G5" s="9" t="s">
        <v>13</v>
      </c>
      <c r="H5" s="9">
        <v>1</v>
      </c>
      <c r="I5" s="8">
        <v>0.9</v>
      </c>
      <c r="J5" s="8" t="s">
        <v>13</v>
      </c>
      <c r="K5" s="8">
        <v>1</v>
      </c>
      <c r="L5" s="8">
        <v>0.6</v>
      </c>
      <c r="M5" s="8" t="s">
        <v>13</v>
      </c>
      <c r="N5" s="8">
        <v>1</v>
      </c>
      <c r="O5" s="8"/>
      <c r="P5" s="8" t="s">
        <v>13</v>
      </c>
      <c r="Q5" s="8"/>
      <c r="R5" s="8"/>
      <c r="S5" s="8" t="s">
        <v>13</v>
      </c>
      <c r="T5" s="8"/>
      <c r="U5" s="8"/>
      <c r="V5" s="8" t="s">
        <v>13</v>
      </c>
      <c r="W5" s="8"/>
      <c r="X5" s="8">
        <v>0.4</v>
      </c>
      <c r="Y5" s="8" t="s">
        <v>13</v>
      </c>
      <c r="Z5" s="8"/>
      <c r="AA5" s="8">
        <v>0.2</v>
      </c>
      <c r="AB5" s="8" t="s">
        <v>13</v>
      </c>
      <c r="AC5" s="8">
        <v>1</v>
      </c>
      <c r="AD5" s="8">
        <v>1</v>
      </c>
      <c r="AE5" s="8" t="s">
        <v>13</v>
      </c>
      <c r="AF5" s="8"/>
      <c r="AG5" s="8">
        <v>0.5</v>
      </c>
      <c r="AH5" s="8" t="s">
        <v>49</v>
      </c>
      <c r="AI5" s="8"/>
      <c r="AJ5" s="8">
        <v>1</v>
      </c>
      <c r="AK5" s="8" t="s">
        <v>13</v>
      </c>
      <c r="AL5" s="8"/>
      <c r="AM5" s="4">
        <f>(H5/$H$28+K5/$K$28+N5/$N$28+Q5/$Q$28+T5/$T$28+W5/$W$28+Z5/$Z$28+AC5/$AC$28+AF5/$AF$28+AI5/$AI$28+AL5/$AL$28+AP5+AQ5)/(11)</f>
        <v>0.81818181818181823</v>
      </c>
      <c r="AN5" s="4">
        <f t="shared" ref="AN5:AN18" si="0">(F5/$F$28+I5/$I$28+L5/$K$28+O5/$N$28+R5/$Q$28+U5/$T$28+X5/$X$28+AA5/$AA$28+AD5/$AD$28+AG5/$AG$28+AJ5/$AJ$28)/(11)</f>
        <v>0.41818181818181815</v>
      </c>
      <c r="AO5" s="5">
        <f t="shared" ref="AO5" si="1">0.15*AN5+0.15*AM5</f>
        <v>0.18545454545454543</v>
      </c>
      <c r="AP5" s="31"/>
      <c r="AQ5" s="31">
        <v>5</v>
      </c>
      <c r="AR5" s="6">
        <v>48</v>
      </c>
      <c r="AS5" s="7">
        <f>(AR5)/$AR$28</f>
        <v>0.68571428571428572</v>
      </c>
      <c r="AT5" s="7">
        <f t="shared" ref="AT5" si="2">AO5+0.7*AS5</f>
        <v>0.66545454545454541</v>
      </c>
      <c r="AU5" s="9"/>
      <c r="AV5" s="7">
        <f>(AU5+AP5)/$AU$28</f>
        <v>0</v>
      </c>
      <c r="AW5" s="7" t="str">
        <f>IF(AU5&lt;&gt;"",AO5+0.7*AV5,"")</f>
        <v/>
      </c>
      <c r="AX5" s="9">
        <f>IF(AR5="","",IF(AS5&lt;0.5,2,IF(AT5&gt;=0.9,5,IF(AT5&gt;=0.8,4.5,IF(AT5&gt;=0.7,4,IF(AT5&gt;=0.6,3.5,IF(AT5&gt;=0.5,3,2)))))))</f>
        <v>3.5</v>
      </c>
      <c r="AY5" s="9"/>
      <c r="AZ5" s="7">
        <f t="shared" ref="AZ5" si="3">MAX(0.5,(0.5-AO5)/0.7)</f>
        <v>0.5</v>
      </c>
      <c r="BA5" s="40"/>
      <c r="BB5" s="40"/>
      <c r="BC5" s="40"/>
      <c r="BD5" s="40"/>
      <c r="BH5" s="42"/>
    </row>
    <row r="6" spans="1:60" s="41" customFormat="1" x14ac:dyDescent="0.2">
      <c r="A6" s="21">
        <v>2</v>
      </c>
      <c r="B6" s="17" t="s">
        <v>57</v>
      </c>
      <c r="C6" s="17" t="s">
        <v>58</v>
      </c>
      <c r="D6" s="58">
        <v>310227</v>
      </c>
      <c r="E6" s="8"/>
      <c r="F6" s="8"/>
      <c r="G6" s="9"/>
      <c r="H6" s="9"/>
      <c r="I6" s="8"/>
      <c r="J6" s="8"/>
      <c r="K6" s="8"/>
      <c r="L6" s="8"/>
      <c r="M6" s="8"/>
      <c r="N6" s="8"/>
      <c r="O6" s="8"/>
      <c r="P6" s="8" t="s">
        <v>13</v>
      </c>
      <c r="Q6" s="8">
        <v>1</v>
      </c>
      <c r="R6" s="8">
        <v>0.7</v>
      </c>
      <c r="S6" s="8" t="s">
        <v>13</v>
      </c>
      <c r="T6" s="8">
        <v>1</v>
      </c>
      <c r="U6" s="8">
        <v>1</v>
      </c>
      <c r="V6" s="8" t="s">
        <v>49</v>
      </c>
      <c r="W6" s="8"/>
      <c r="X6" s="8">
        <v>0.2</v>
      </c>
      <c r="Y6" s="8" t="s">
        <v>13</v>
      </c>
      <c r="Z6" s="8"/>
      <c r="AA6" s="8">
        <v>0.6</v>
      </c>
      <c r="AB6" s="8" t="s">
        <v>13</v>
      </c>
      <c r="AC6" s="8">
        <v>1</v>
      </c>
      <c r="AD6" s="8">
        <v>1</v>
      </c>
      <c r="AE6" s="8" t="s">
        <v>13</v>
      </c>
      <c r="AF6" s="8"/>
      <c r="AG6" s="8">
        <v>0.6</v>
      </c>
      <c r="AH6" s="8" t="s">
        <v>13</v>
      </c>
      <c r="AI6" s="8">
        <v>1</v>
      </c>
      <c r="AJ6" s="8">
        <v>1</v>
      </c>
      <c r="AK6" s="8" t="s">
        <v>13</v>
      </c>
      <c r="AL6" s="8">
        <v>1</v>
      </c>
      <c r="AM6" s="4">
        <f t="shared" ref="AM6:AM18" si="4">(H6/$H$28+K6/$K$28+N6/$N$28+Q6/$Q$28+T6/$T$28+W6/$W$28+Z6/$Z$28+AC6/$AC$28+AF6/$AF$28+AI6/$AI$28+AL6/$AL$28+AP6+AQ6)/(11)</f>
        <v>0.90909090909090906</v>
      </c>
      <c r="AN6" s="4">
        <f t="shared" si="0"/>
        <v>0.46363636363636362</v>
      </c>
      <c r="AO6" s="5">
        <f t="shared" ref="AO6:AO18" si="5">0.15*AN6+0.15*AM6</f>
        <v>0.20590909090909087</v>
      </c>
      <c r="AP6" s="31"/>
      <c r="AQ6" s="31">
        <v>5</v>
      </c>
      <c r="AR6" s="6">
        <v>38</v>
      </c>
      <c r="AS6" s="7">
        <f t="shared" ref="AS6:AS18" si="6">(AR6)/$AR$28</f>
        <v>0.54285714285714282</v>
      </c>
      <c r="AT6" s="7">
        <f t="shared" ref="AT6:AT18" si="7">AO6+0.7*AS6</f>
        <v>0.58590909090909082</v>
      </c>
      <c r="AU6" s="9"/>
      <c r="AV6" s="7">
        <f t="shared" ref="AV6:AV18" si="8">(AU6+AP6)/$AU$28</f>
        <v>0</v>
      </c>
      <c r="AW6" s="7" t="str">
        <f t="shared" ref="AW6:AW27" si="9">IF(AU6&lt;&gt;"",AO6+0.7*AV6,"")</f>
        <v/>
      </c>
      <c r="AX6" s="9">
        <f t="shared" ref="AX6:AX27" si="10">IF(AR6="","",IF(AS6&lt;0.5,2,IF(AT6&gt;=0.9,5,IF(AT6&gt;=0.8,4.5,IF(AT6&gt;=0.7,4,IF(AT6&gt;=0.6,3.5,IF(AT6&gt;=0.5,3,2)))))))</f>
        <v>3</v>
      </c>
      <c r="AY6" s="9"/>
      <c r="AZ6" s="7">
        <f t="shared" ref="AZ6:AZ27" si="11">MAX(0.5,(0.5-AO6)/0.7)</f>
        <v>0.5</v>
      </c>
      <c r="BA6" s="40"/>
      <c r="BB6" s="40"/>
      <c r="BC6" s="40"/>
      <c r="BD6" s="40"/>
      <c r="BH6" s="42"/>
    </row>
    <row r="7" spans="1:60" s="41" customFormat="1" x14ac:dyDescent="0.2">
      <c r="A7" s="21">
        <v>3</v>
      </c>
      <c r="B7" s="17" t="s">
        <v>23</v>
      </c>
      <c r="C7" s="17" t="s">
        <v>32</v>
      </c>
      <c r="D7" s="58">
        <v>341609</v>
      </c>
      <c r="E7" s="8" t="s">
        <v>49</v>
      </c>
      <c r="F7" s="8"/>
      <c r="G7" s="8" t="s">
        <v>13</v>
      </c>
      <c r="H7" s="8">
        <v>1</v>
      </c>
      <c r="I7" s="8"/>
      <c r="J7" s="8" t="s">
        <v>49</v>
      </c>
      <c r="K7" s="8">
        <v>1</v>
      </c>
      <c r="L7" s="8"/>
      <c r="M7" s="8" t="s">
        <v>13</v>
      </c>
      <c r="N7" s="8"/>
      <c r="O7" s="8"/>
      <c r="P7" s="8" t="s">
        <v>13</v>
      </c>
      <c r="Q7" s="8"/>
      <c r="R7" s="8"/>
      <c r="S7" s="8" t="s">
        <v>13</v>
      </c>
      <c r="T7" s="8">
        <v>1</v>
      </c>
      <c r="U7" s="8"/>
      <c r="V7" s="8" t="s">
        <v>13</v>
      </c>
      <c r="W7" s="8">
        <v>1</v>
      </c>
      <c r="X7" s="8"/>
      <c r="Y7" s="8" t="s">
        <v>13</v>
      </c>
      <c r="Z7" s="8"/>
      <c r="AA7" s="8"/>
      <c r="AB7" s="8" t="s">
        <v>13</v>
      </c>
      <c r="AC7" s="8">
        <v>1</v>
      </c>
      <c r="AD7" s="8"/>
      <c r="AE7" s="8" t="s">
        <v>49</v>
      </c>
      <c r="AF7" s="8"/>
      <c r="AG7" s="8"/>
      <c r="AH7" s="8" t="s">
        <v>49</v>
      </c>
      <c r="AI7" s="8"/>
      <c r="AJ7" s="8"/>
      <c r="AK7" s="8" t="s">
        <v>49</v>
      </c>
      <c r="AL7" s="8"/>
      <c r="AM7" s="4">
        <f t="shared" si="4"/>
        <v>0.45454545454545453</v>
      </c>
      <c r="AN7" s="4">
        <f t="shared" si="0"/>
        <v>0</v>
      </c>
      <c r="AO7" s="5">
        <f t="shared" si="5"/>
        <v>6.8181818181818177E-2</v>
      </c>
      <c r="AP7" s="31"/>
      <c r="AQ7" s="31">
        <v>0</v>
      </c>
      <c r="AR7" s="6"/>
      <c r="AS7" s="7">
        <f t="shared" si="6"/>
        <v>0</v>
      </c>
      <c r="AT7" s="7">
        <f t="shared" si="7"/>
        <v>6.8181818181818177E-2</v>
      </c>
      <c r="AU7" s="9"/>
      <c r="AV7" s="7">
        <f t="shared" si="8"/>
        <v>0</v>
      </c>
      <c r="AW7" s="7" t="str">
        <f t="shared" si="9"/>
        <v/>
      </c>
      <c r="AX7" s="9" t="str">
        <f t="shared" si="10"/>
        <v/>
      </c>
      <c r="AY7" s="9"/>
      <c r="AZ7" s="7">
        <f t="shared" si="11"/>
        <v>0.61688311688311692</v>
      </c>
      <c r="BC7" s="40"/>
      <c r="BH7" s="42"/>
    </row>
    <row r="8" spans="1:60" s="41" customFormat="1" x14ac:dyDescent="0.2">
      <c r="A8" s="21">
        <v>4</v>
      </c>
      <c r="B8" s="17" t="s">
        <v>59</v>
      </c>
      <c r="C8" s="17" t="s">
        <v>60</v>
      </c>
      <c r="D8" s="58">
        <v>341851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 t="s">
        <v>13</v>
      </c>
      <c r="Q8" s="8">
        <v>1</v>
      </c>
      <c r="R8" s="8">
        <v>1</v>
      </c>
      <c r="S8" s="8" t="s">
        <v>13</v>
      </c>
      <c r="T8" s="8"/>
      <c r="U8" s="8">
        <v>0.5</v>
      </c>
      <c r="V8" s="8" t="s">
        <v>13</v>
      </c>
      <c r="W8" s="8">
        <v>1</v>
      </c>
      <c r="X8" s="8"/>
      <c r="Y8" s="8" t="s">
        <v>49</v>
      </c>
      <c r="Z8" s="8"/>
      <c r="AA8" s="8">
        <v>0.3</v>
      </c>
      <c r="AB8" s="8" t="s">
        <v>13</v>
      </c>
      <c r="AC8" s="8">
        <v>1</v>
      </c>
      <c r="AD8" s="8">
        <v>1</v>
      </c>
      <c r="AE8" s="8" t="s">
        <v>13</v>
      </c>
      <c r="AF8" s="8"/>
      <c r="AG8" s="8">
        <v>1</v>
      </c>
      <c r="AH8" s="8" t="s">
        <v>49</v>
      </c>
      <c r="AI8" s="8"/>
      <c r="AJ8" s="8">
        <v>1</v>
      </c>
      <c r="AK8" s="8" t="s">
        <v>13</v>
      </c>
      <c r="AL8" s="8">
        <v>1</v>
      </c>
      <c r="AM8" s="4">
        <f t="shared" si="4"/>
        <v>0.81818181818181823</v>
      </c>
      <c r="AN8" s="4">
        <f t="shared" si="0"/>
        <v>0.43636363636363634</v>
      </c>
      <c r="AO8" s="5">
        <f t="shared" si="5"/>
        <v>0.18818181818181817</v>
      </c>
      <c r="AP8" s="31"/>
      <c r="AQ8" s="31">
        <v>5</v>
      </c>
      <c r="AR8" s="6">
        <v>30</v>
      </c>
      <c r="AS8" s="7">
        <f t="shared" si="6"/>
        <v>0.42857142857142855</v>
      </c>
      <c r="AT8" s="7">
        <f t="shared" si="7"/>
        <v>0.48818181818181816</v>
      </c>
      <c r="AU8" s="9"/>
      <c r="AV8" s="7">
        <f t="shared" si="8"/>
        <v>0</v>
      </c>
      <c r="AW8" s="7" t="str">
        <f t="shared" si="9"/>
        <v/>
      </c>
      <c r="AX8" s="9">
        <f t="shared" si="10"/>
        <v>2</v>
      </c>
      <c r="AY8" s="9"/>
      <c r="AZ8" s="7">
        <f t="shared" si="11"/>
        <v>0.5</v>
      </c>
      <c r="BC8" s="40"/>
      <c r="BH8" s="42"/>
    </row>
    <row r="9" spans="1:60" s="41" customFormat="1" x14ac:dyDescent="0.2">
      <c r="A9" s="21">
        <v>5</v>
      </c>
      <c r="B9" s="17" t="s">
        <v>34</v>
      </c>
      <c r="C9" s="17" t="s">
        <v>35</v>
      </c>
      <c r="D9" s="58">
        <v>342234</v>
      </c>
      <c r="E9" s="8" t="s">
        <v>49</v>
      </c>
      <c r="F9" s="8"/>
      <c r="G9" s="8" t="s">
        <v>49</v>
      </c>
      <c r="H9" s="8"/>
      <c r="I9" s="8"/>
      <c r="J9" s="8" t="s">
        <v>49</v>
      </c>
      <c r="K9" s="8"/>
      <c r="L9" s="8"/>
      <c r="M9" s="8" t="s">
        <v>13</v>
      </c>
      <c r="N9" s="8"/>
      <c r="O9" s="8"/>
      <c r="P9" s="8" t="s">
        <v>49</v>
      </c>
      <c r="Q9" s="8"/>
      <c r="R9" s="8"/>
      <c r="S9" s="8" t="s">
        <v>49</v>
      </c>
      <c r="T9" s="8"/>
      <c r="U9" s="8"/>
      <c r="V9" s="8" t="s">
        <v>49</v>
      </c>
      <c r="W9" s="8"/>
      <c r="X9" s="8"/>
      <c r="Y9" s="8" t="s">
        <v>49</v>
      </c>
      <c r="Z9" s="8"/>
      <c r="AA9" s="8"/>
      <c r="AB9" s="8" t="s">
        <v>49</v>
      </c>
      <c r="AC9" s="8"/>
      <c r="AD9" s="8"/>
      <c r="AE9" s="8" t="s">
        <v>49</v>
      </c>
      <c r="AF9" s="8"/>
      <c r="AG9" s="8"/>
      <c r="AH9" s="8" t="s">
        <v>49</v>
      </c>
      <c r="AI9" s="8"/>
      <c r="AJ9" s="8"/>
      <c r="AK9" s="8" t="s">
        <v>49</v>
      </c>
      <c r="AL9" s="8"/>
      <c r="AM9" s="4">
        <f t="shared" si="4"/>
        <v>0</v>
      </c>
      <c r="AN9" s="4">
        <f t="shared" si="0"/>
        <v>0</v>
      </c>
      <c r="AO9" s="5">
        <f t="shared" si="5"/>
        <v>0</v>
      </c>
      <c r="AP9" s="31"/>
      <c r="AQ9" s="31">
        <v>0</v>
      </c>
      <c r="AR9" s="6"/>
      <c r="AS9" s="7">
        <f t="shared" si="6"/>
        <v>0</v>
      </c>
      <c r="AT9" s="7">
        <f t="shared" si="7"/>
        <v>0</v>
      </c>
      <c r="AU9" s="9"/>
      <c r="AV9" s="7">
        <f t="shared" si="8"/>
        <v>0</v>
      </c>
      <c r="AW9" s="7" t="str">
        <f t="shared" si="9"/>
        <v/>
      </c>
      <c r="AX9" s="9" t="str">
        <f t="shared" si="10"/>
        <v/>
      </c>
      <c r="AY9" s="9"/>
      <c r="AZ9" s="7">
        <f t="shared" si="11"/>
        <v>0.7142857142857143</v>
      </c>
      <c r="BC9" s="40"/>
      <c r="BH9" s="42"/>
    </row>
    <row r="10" spans="1:60" s="41" customFormat="1" x14ac:dyDescent="0.2">
      <c r="A10" s="21">
        <v>6</v>
      </c>
      <c r="B10" s="17" t="s">
        <v>36</v>
      </c>
      <c r="C10" s="17" t="s">
        <v>37</v>
      </c>
      <c r="D10" s="58">
        <v>343107</v>
      </c>
      <c r="E10" s="8" t="s">
        <v>49</v>
      </c>
      <c r="F10" s="8"/>
      <c r="G10" s="8" t="s">
        <v>49</v>
      </c>
      <c r="H10" s="8"/>
      <c r="I10" s="8"/>
      <c r="J10" s="8" t="s">
        <v>13</v>
      </c>
      <c r="K10" s="8">
        <v>1</v>
      </c>
      <c r="L10" s="8"/>
      <c r="M10" s="8" t="s">
        <v>13</v>
      </c>
      <c r="N10" s="8">
        <v>1</v>
      </c>
      <c r="O10" s="8"/>
      <c r="P10" s="8" t="s">
        <v>13</v>
      </c>
      <c r="Q10" s="8"/>
      <c r="R10" s="8"/>
      <c r="S10" s="8" t="s">
        <v>13</v>
      </c>
      <c r="T10" s="8"/>
      <c r="U10" s="8">
        <v>0.2</v>
      </c>
      <c r="V10" s="8" t="s">
        <v>13</v>
      </c>
      <c r="W10" s="8">
        <v>1</v>
      </c>
      <c r="X10" s="8"/>
      <c r="Y10" s="8" t="s">
        <v>13</v>
      </c>
      <c r="Z10" s="8">
        <v>1</v>
      </c>
      <c r="AA10" s="8"/>
      <c r="AB10" s="8" t="s">
        <v>13</v>
      </c>
      <c r="AC10" s="8">
        <v>1</v>
      </c>
      <c r="AD10" s="8"/>
      <c r="AE10" s="8" t="s">
        <v>13</v>
      </c>
      <c r="AF10" s="8"/>
      <c r="AG10" s="8"/>
      <c r="AH10" s="8" t="s">
        <v>49</v>
      </c>
      <c r="AI10" s="8"/>
      <c r="AJ10" s="8">
        <v>1</v>
      </c>
      <c r="AK10" s="8" t="s">
        <v>13</v>
      </c>
      <c r="AL10" s="8">
        <v>1</v>
      </c>
      <c r="AM10" s="4">
        <f t="shared" si="4"/>
        <v>1</v>
      </c>
      <c r="AN10" s="4">
        <f t="shared" si="0"/>
        <v>0.10909090909090909</v>
      </c>
      <c r="AO10" s="5">
        <f t="shared" si="5"/>
        <v>0.16636363636363635</v>
      </c>
      <c r="AP10" s="31"/>
      <c r="AQ10" s="31">
        <v>5</v>
      </c>
      <c r="AR10" s="6">
        <v>32</v>
      </c>
      <c r="AS10" s="7">
        <f t="shared" si="6"/>
        <v>0.45714285714285713</v>
      </c>
      <c r="AT10" s="7">
        <f t="shared" si="7"/>
        <v>0.48636363636363633</v>
      </c>
      <c r="AU10" s="9"/>
      <c r="AV10" s="7">
        <f t="shared" si="8"/>
        <v>0</v>
      </c>
      <c r="AW10" s="7" t="str">
        <f t="shared" si="9"/>
        <v/>
      </c>
      <c r="AX10" s="9">
        <f t="shared" si="10"/>
        <v>2</v>
      </c>
      <c r="AY10" s="9"/>
      <c r="AZ10" s="7">
        <f t="shared" si="11"/>
        <v>0.5</v>
      </c>
      <c r="BC10" s="40"/>
      <c r="BH10" s="42"/>
    </row>
    <row r="11" spans="1:60" s="41" customFormat="1" x14ac:dyDescent="0.2">
      <c r="A11" s="21">
        <v>7</v>
      </c>
      <c r="B11" s="17" t="s">
        <v>53</v>
      </c>
      <c r="C11" s="17" t="s">
        <v>54</v>
      </c>
      <c r="D11" s="58">
        <v>328230</v>
      </c>
      <c r="E11" s="8"/>
      <c r="F11" s="8"/>
      <c r="G11" s="8"/>
      <c r="H11" s="8"/>
      <c r="I11" s="8"/>
      <c r="J11" s="8"/>
      <c r="K11" s="8"/>
      <c r="L11" s="8"/>
      <c r="M11" s="8" t="s">
        <v>13</v>
      </c>
      <c r="N11" s="8"/>
      <c r="O11" s="8">
        <v>0.6</v>
      </c>
      <c r="P11" s="8" t="s">
        <v>49</v>
      </c>
      <c r="Q11" s="8"/>
      <c r="R11" s="8"/>
      <c r="S11" s="8" t="s">
        <v>13</v>
      </c>
      <c r="T11" s="8"/>
      <c r="U11" s="8"/>
      <c r="V11" s="8" t="s">
        <v>49</v>
      </c>
      <c r="W11" s="8"/>
      <c r="X11" s="8"/>
      <c r="Y11" s="8" t="s">
        <v>13</v>
      </c>
      <c r="Z11" s="8"/>
      <c r="AA11" s="8">
        <v>0.5</v>
      </c>
      <c r="AB11" s="8" t="s">
        <v>13</v>
      </c>
      <c r="AC11" s="8">
        <v>1</v>
      </c>
      <c r="AD11" s="8">
        <v>1</v>
      </c>
      <c r="AE11" s="8" t="s">
        <v>13</v>
      </c>
      <c r="AF11" s="8"/>
      <c r="AG11" s="8">
        <v>0.5</v>
      </c>
      <c r="AH11" s="8" t="s">
        <v>13</v>
      </c>
      <c r="AI11" s="8">
        <v>1</v>
      </c>
      <c r="AJ11" s="8">
        <v>1</v>
      </c>
      <c r="AK11" s="8" t="s">
        <v>13</v>
      </c>
      <c r="AL11" s="8">
        <v>1</v>
      </c>
      <c r="AM11" s="4">
        <f t="shared" si="4"/>
        <v>0.54545454545454541</v>
      </c>
      <c r="AN11" s="4">
        <f t="shared" si="0"/>
        <v>0.32727272727272727</v>
      </c>
      <c r="AO11" s="5">
        <f t="shared" si="5"/>
        <v>0.13090909090909089</v>
      </c>
      <c r="AP11" s="31"/>
      <c r="AQ11" s="31">
        <v>3</v>
      </c>
      <c r="AR11" s="6">
        <v>28</v>
      </c>
      <c r="AS11" s="7">
        <f t="shared" si="6"/>
        <v>0.4</v>
      </c>
      <c r="AT11" s="7">
        <f t="shared" si="7"/>
        <v>0.41090909090909089</v>
      </c>
      <c r="AU11" s="9"/>
      <c r="AV11" s="7">
        <f t="shared" si="8"/>
        <v>0</v>
      </c>
      <c r="AW11" s="7" t="str">
        <f t="shared" si="9"/>
        <v/>
      </c>
      <c r="AX11" s="9">
        <f t="shared" si="10"/>
        <v>2</v>
      </c>
      <c r="AY11" s="9"/>
      <c r="AZ11" s="7">
        <f t="shared" si="11"/>
        <v>0.52727272727272734</v>
      </c>
      <c r="BC11" s="40"/>
      <c r="BH11" s="42"/>
    </row>
    <row r="12" spans="1:60" s="41" customFormat="1" x14ac:dyDescent="0.2">
      <c r="A12" s="21">
        <v>8</v>
      </c>
      <c r="B12" s="17" t="s">
        <v>61</v>
      </c>
      <c r="C12" s="17" t="s">
        <v>62</v>
      </c>
      <c r="D12" s="58">
        <v>341846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0.5</v>
      </c>
      <c r="P12" s="8" t="s">
        <v>13</v>
      </c>
      <c r="Q12" s="8">
        <v>1</v>
      </c>
      <c r="R12" s="8">
        <v>0.6</v>
      </c>
      <c r="S12" s="8" t="s">
        <v>13</v>
      </c>
      <c r="T12" s="8"/>
      <c r="U12" s="8">
        <v>0.7</v>
      </c>
      <c r="V12" s="8" t="s">
        <v>13</v>
      </c>
      <c r="W12" s="8">
        <v>1</v>
      </c>
      <c r="X12" s="8">
        <v>1</v>
      </c>
      <c r="Y12" s="8" t="s">
        <v>13</v>
      </c>
      <c r="Z12" s="8">
        <v>1</v>
      </c>
      <c r="AA12" s="8">
        <v>1</v>
      </c>
      <c r="AB12" s="8" t="s">
        <v>13</v>
      </c>
      <c r="AC12" s="8">
        <v>1</v>
      </c>
      <c r="AD12" s="8">
        <v>1</v>
      </c>
      <c r="AE12" s="8" t="s">
        <v>13</v>
      </c>
      <c r="AF12" s="8"/>
      <c r="AG12" s="8"/>
      <c r="AH12" s="8" t="s">
        <v>13</v>
      </c>
      <c r="AI12" s="8">
        <v>1</v>
      </c>
      <c r="AJ12" s="8">
        <v>1</v>
      </c>
      <c r="AK12" s="8" t="s">
        <v>13</v>
      </c>
      <c r="AL12" s="8">
        <v>1</v>
      </c>
      <c r="AM12" s="4">
        <f t="shared" si="4"/>
        <v>1</v>
      </c>
      <c r="AN12" s="4">
        <f t="shared" si="0"/>
        <v>0.52727272727272723</v>
      </c>
      <c r="AO12" s="5">
        <f t="shared" si="5"/>
        <v>0.22909090909090907</v>
      </c>
      <c r="AP12" s="31"/>
      <c r="AQ12" s="31">
        <v>5</v>
      </c>
      <c r="AR12" s="6">
        <v>34</v>
      </c>
      <c r="AS12" s="7">
        <f t="shared" si="6"/>
        <v>0.48571428571428571</v>
      </c>
      <c r="AT12" s="7">
        <f t="shared" si="7"/>
        <v>0.56909090909090909</v>
      </c>
      <c r="AU12" s="9"/>
      <c r="AV12" s="7">
        <f t="shared" si="8"/>
        <v>0</v>
      </c>
      <c r="AW12" s="7" t="str">
        <f t="shared" si="9"/>
        <v/>
      </c>
      <c r="AX12" s="9">
        <f t="shared" si="10"/>
        <v>2</v>
      </c>
      <c r="AY12" s="9"/>
      <c r="AZ12" s="7">
        <f t="shared" si="11"/>
        <v>0.5</v>
      </c>
      <c r="BC12" s="40"/>
      <c r="BH12" s="42"/>
    </row>
    <row r="13" spans="1:60" s="41" customFormat="1" x14ac:dyDescent="0.2">
      <c r="A13" s="21">
        <v>9</v>
      </c>
      <c r="B13" s="17" t="s">
        <v>44</v>
      </c>
      <c r="C13" s="17" t="s">
        <v>45</v>
      </c>
      <c r="D13" s="58">
        <v>307951</v>
      </c>
      <c r="E13" s="8" t="s">
        <v>49</v>
      </c>
      <c r="F13" s="8"/>
      <c r="G13" s="8" t="s">
        <v>13</v>
      </c>
      <c r="H13" s="8">
        <v>1</v>
      </c>
      <c r="I13" s="8">
        <v>0.4</v>
      </c>
      <c r="J13" s="8" t="s">
        <v>13</v>
      </c>
      <c r="K13" s="8">
        <v>1</v>
      </c>
      <c r="L13" s="8"/>
      <c r="M13" s="8" t="s">
        <v>13</v>
      </c>
      <c r="N13" s="8">
        <v>1</v>
      </c>
      <c r="O13" s="8"/>
      <c r="P13" s="8" t="s">
        <v>49</v>
      </c>
      <c r="Q13" s="8"/>
      <c r="R13" s="8">
        <v>0.5</v>
      </c>
      <c r="S13" s="8" t="s">
        <v>13</v>
      </c>
      <c r="T13" s="8"/>
      <c r="U13" s="8"/>
      <c r="V13" s="8" t="s">
        <v>13</v>
      </c>
      <c r="W13" s="8">
        <v>1</v>
      </c>
      <c r="X13" s="8">
        <v>0.3</v>
      </c>
      <c r="Y13" s="8" t="s">
        <v>13</v>
      </c>
      <c r="Z13" s="8">
        <v>1</v>
      </c>
      <c r="AA13" s="8"/>
      <c r="AB13" s="8" t="s">
        <v>13</v>
      </c>
      <c r="AC13" s="8">
        <v>1</v>
      </c>
      <c r="AD13" s="8"/>
      <c r="AE13" s="8" t="s">
        <v>13</v>
      </c>
      <c r="AF13" s="8"/>
      <c r="AG13" s="8">
        <v>1</v>
      </c>
      <c r="AH13" s="8" t="s">
        <v>13</v>
      </c>
      <c r="AI13" s="8">
        <v>1</v>
      </c>
      <c r="AJ13" s="8"/>
      <c r="AK13" s="8" t="s">
        <v>13</v>
      </c>
      <c r="AL13" s="8">
        <v>1</v>
      </c>
      <c r="AM13" s="4">
        <f t="shared" si="4"/>
        <v>0.72727272727272729</v>
      </c>
      <c r="AN13" s="4">
        <f t="shared" si="0"/>
        <v>0.2</v>
      </c>
      <c r="AO13" s="5">
        <f t="shared" si="5"/>
        <v>0.1390909090909091</v>
      </c>
      <c r="AP13" s="31"/>
      <c r="AQ13" s="31">
        <v>0</v>
      </c>
      <c r="AR13" s="6">
        <v>34</v>
      </c>
      <c r="AS13" s="7">
        <f t="shared" si="6"/>
        <v>0.48571428571428571</v>
      </c>
      <c r="AT13" s="7">
        <f t="shared" si="7"/>
        <v>0.47909090909090907</v>
      </c>
      <c r="AU13" s="9"/>
      <c r="AV13" s="7">
        <f t="shared" si="8"/>
        <v>0</v>
      </c>
      <c r="AW13" s="7" t="str">
        <f t="shared" si="9"/>
        <v/>
      </c>
      <c r="AX13" s="9">
        <f t="shared" si="10"/>
        <v>2</v>
      </c>
      <c r="AY13" s="9"/>
      <c r="AZ13" s="7">
        <f t="shared" si="11"/>
        <v>0.51558441558441559</v>
      </c>
      <c r="BC13" s="40"/>
      <c r="BH13" s="42"/>
    </row>
    <row r="14" spans="1:60" s="41" customFormat="1" x14ac:dyDescent="0.2">
      <c r="A14" s="21">
        <v>10</v>
      </c>
      <c r="B14" s="17" t="s">
        <v>46</v>
      </c>
      <c r="C14" s="17" t="s">
        <v>47</v>
      </c>
      <c r="D14" s="58">
        <v>342854</v>
      </c>
      <c r="E14" s="8" t="s">
        <v>49</v>
      </c>
      <c r="F14" s="8"/>
      <c r="G14" s="8" t="s">
        <v>13</v>
      </c>
      <c r="H14" s="8">
        <v>1</v>
      </c>
      <c r="I14" s="8">
        <v>0.5</v>
      </c>
      <c r="J14" s="8" t="s">
        <v>13</v>
      </c>
      <c r="K14" s="8">
        <v>1</v>
      </c>
      <c r="L14" s="8">
        <v>0.5</v>
      </c>
      <c r="M14" s="8" t="s">
        <v>13</v>
      </c>
      <c r="N14" s="8">
        <v>1</v>
      </c>
      <c r="O14" s="8">
        <v>1</v>
      </c>
      <c r="P14" s="8" t="s">
        <v>13</v>
      </c>
      <c r="Q14" s="8">
        <v>1</v>
      </c>
      <c r="R14" s="8"/>
      <c r="S14" s="8" t="s">
        <v>13</v>
      </c>
      <c r="T14" s="8">
        <v>1</v>
      </c>
      <c r="U14" s="8">
        <v>0.5</v>
      </c>
      <c r="V14" s="8" t="s">
        <v>13</v>
      </c>
      <c r="W14" s="8">
        <v>1</v>
      </c>
      <c r="X14" s="8">
        <v>0.5</v>
      </c>
      <c r="Y14" s="8" t="s">
        <v>13</v>
      </c>
      <c r="Z14" s="8"/>
      <c r="AA14" s="8">
        <v>0.3</v>
      </c>
      <c r="AB14" s="8" t="s">
        <v>13</v>
      </c>
      <c r="AC14" s="8">
        <v>1</v>
      </c>
      <c r="AD14" s="8">
        <v>1</v>
      </c>
      <c r="AE14" s="8" t="s">
        <v>13</v>
      </c>
      <c r="AF14" s="8"/>
      <c r="AG14" s="8">
        <v>0.9</v>
      </c>
      <c r="AH14" s="8" t="s">
        <v>13</v>
      </c>
      <c r="AI14" s="8">
        <v>1</v>
      </c>
      <c r="AJ14" s="8">
        <v>1</v>
      </c>
      <c r="AK14" s="8" t="s">
        <v>13</v>
      </c>
      <c r="AL14" s="8">
        <v>1</v>
      </c>
      <c r="AM14" s="4">
        <f t="shared" si="4"/>
        <v>1.2727272727272727</v>
      </c>
      <c r="AN14" s="4">
        <f t="shared" si="0"/>
        <v>0.5636363636363636</v>
      </c>
      <c r="AO14" s="5">
        <f t="shared" si="5"/>
        <v>0.2754545454545454</v>
      </c>
      <c r="AP14" s="31"/>
      <c r="AQ14" s="31">
        <v>5</v>
      </c>
      <c r="AR14" s="6">
        <v>40</v>
      </c>
      <c r="AS14" s="7">
        <f t="shared" si="6"/>
        <v>0.5714285714285714</v>
      </c>
      <c r="AT14" s="7">
        <f t="shared" si="7"/>
        <v>0.67545454545454531</v>
      </c>
      <c r="AU14" s="9"/>
      <c r="AV14" s="7">
        <f t="shared" si="8"/>
        <v>0</v>
      </c>
      <c r="AW14" s="7" t="str">
        <f t="shared" si="9"/>
        <v/>
      </c>
      <c r="AX14" s="9">
        <f t="shared" si="10"/>
        <v>3.5</v>
      </c>
      <c r="AY14" s="9"/>
      <c r="AZ14" s="7">
        <f t="shared" si="11"/>
        <v>0.5</v>
      </c>
      <c r="BC14" s="40"/>
      <c r="BH14" s="42"/>
    </row>
    <row r="15" spans="1:60" s="41" customFormat="1" x14ac:dyDescent="0.2">
      <c r="A15" s="21">
        <v>11</v>
      </c>
      <c r="B15" s="17" t="s">
        <v>65</v>
      </c>
      <c r="C15" s="17" t="s">
        <v>66</v>
      </c>
      <c r="D15" s="58">
        <v>340232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 t="s">
        <v>13</v>
      </c>
      <c r="Q15" s="8"/>
      <c r="R15" s="8">
        <v>0.5</v>
      </c>
      <c r="S15" s="8" t="s">
        <v>13</v>
      </c>
      <c r="T15" s="8"/>
      <c r="U15" s="8">
        <v>1</v>
      </c>
      <c r="V15" s="8" t="s">
        <v>13</v>
      </c>
      <c r="W15" s="8">
        <v>1</v>
      </c>
      <c r="X15" s="8">
        <v>1</v>
      </c>
      <c r="Y15" s="8" t="s">
        <v>13</v>
      </c>
      <c r="Z15" s="8"/>
      <c r="AA15" s="8">
        <v>1</v>
      </c>
      <c r="AB15" s="8" t="s">
        <v>13</v>
      </c>
      <c r="AC15" s="8">
        <v>1</v>
      </c>
      <c r="AD15" s="8">
        <v>1</v>
      </c>
      <c r="AE15" s="8" t="s">
        <v>13</v>
      </c>
      <c r="AF15" s="8"/>
      <c r="AG15" s="8">
        <v>0.4</v>
      </c>
      <c r="AH15" s="8" t="s">
        <v>13</v>
      </c>
      <c r="AI15" s="8">
        <v>1</v>
      </c>
      <c r="AJ15" s="8">
        <v>1</v>
      </c>
      <c r="AK15" s="8" t="s">
        <v>13</v>
      </c>
      <c r="AL15" s="8">
        <v>1</v>
      </c>
      <c r="AM15" s="4">
        <f t="shared" si="4"/>
        <v>0.36363636363636365</v>
      </c>
      <c r="AN15" s="4">
        <f t="shared" si="0"/>
        <v>0.53636363636363638</v>
      </c>
      <c r="AO15" s="5">
        <f t="shared" si="5"/>
        <v>0.13500000000000001</v>
      </c>
      <c r="AP15" s="31"/>
      <c r="AQ15" s="31">
        <v>0</v>
      </c>
      <c r="AR15" s="6">
        <v>44</v>
      </c>
      <c r="AS15" s="7">
        <f t="shared" si="6"/>
        <v>0.62857142857142856</v>
      </c>
      <c r="AT15" s="7">
        <f t="shared" si="7"/>
        <v>0.57499999999999996</v>
      </c>
      <c r="AU15" s="9"/>
      <c r="AV15" s="7">
        <f t="shared" si="8"/>
        <v>0</v>
      </c>
      <c r="AW15" s="7" t="str">
        <f t="shared" si="9"/>
        <v/>
      </c>
      <c r="AX15" s="9">
        <f t="shared" si="10"/>
        <v>3</v>
      </c>
      <c r="AY15" s="9"/>
      <c r="AZ15" s="7">
        <f t="shared" si="11"/>
        <v>0.52142857142857146</v>
      </c>
      <c r="BC15" s="40"/>
      <c r="BH15" s="42"/>
    </row>
    <row r="16" spans="1:60" s="41" customFormat="1" x14ac:dyDescent="0.2">
      <c r="A16" s="21">
        <v>12</v>
      </c>
      <c r="B16" s="17" t="s">
        <v>33</v>
      </c>
      <c r="C16" s="17" t="s">
        <v>52</v>
      </c>
      <c r="D16" s="58">
        <v>330682</v>
      </c>
      <c r="E16" s="8" t="s">
        <v>49</v>
      </c>
      <c r="F16" s="8"/>
      <c r="G16" s="8" t="s">
        <v>13</v>
      </c>
      <c r="H16" s="8">
        <v>1</v>
      </c>
      <c r="I16" s="8"/>
      <c r="J16" s="8" t="s">
        <v>13</v>
      </c>
      <c r="K16" s="8">
        <v>1</v>
      </c>
      <c r="L16" s="8"/>
      <c r="M16" s="8" t="s">
        <v>49</v>
      </c>
      <c r="N16" s="8"/>
      <c r="O16" s="8"/>
      <c r="P16" s="8" t="s">
        <v>13</v>
      </c>
      <c r="Q16" s="8">
        <v>1</v>
      </c>
      <c r="R16" s="8"/>
      <c r="S16" s="8" t="s">
        <v>49</v>
      </c>
      <c r="T16" s="8"/>
      <c r="U16" s="8"/>
      <c r="V16" s="8" t="s">
        <v>13</v>
      </c>
      <c r="W16" s="8"/>
      <c r="X16" s="8"/>
      <c r="Y16" s="8" t="s">
        <v>13</v>
      </c>
      <c r="Z16" s="8"/>
      <c r="AA16" s="8"/>
      <c r="AB16" s="8" t="s">
        <v>49</v>
      </c>
      <c r="AC16" s="8"/>
      <c r="AD16" s="8"/>
      <c r="AE16" s="8" t="s">
        <v>49</v>
      </c>
      <c r="AF16" s="8"/>
      <c r="AG16" s="8"/>
      <c r="AH16" s="8" t="s">
        <v>13</v>
      </c>
      <c r="AI16" s="8">
        <v>1</v>
      </c>
      <c r="AJ16" s="8"/>
      <c r="AK16" s="8" t="s">
        <v>13</v>
      </c>
      <c r="AL16" s="8">
        <v>1</v>
      </c>
      <c r="AM16" s="4">
        <f t="shared" si="4"/>
        <v>0.45454545454545453</v>
      </c>
      <c r="AN16" s="4">
        <f t="shared" si="0"/>
        <v>0</v>
      </c>
      <c r="AO16" s="5">
        <f t="shared" si="5"/>
        <v>6.8181818181818177E-2</v>
      </c>
      <c r="AP16" s="31"/>
      <c r="AQ16" s="31">
        <v>0</v>
      </c>
      <c r="AR16" s="6"/>
      <c r="AS16" s="7">
        <f t="shared" si="6"/>
        <v>0</v>
      </c>
      <c r="AT16" s="7">
        <f t="shared" si="7"/>
        <v>6.8181818181818177E-2</v>
      </c>
      <c r="AU16" s="9"/>
      <c r="AV16" s="7">
        <f t="shared" si="8"/>
        <v>0</v>
      </c>
      <c r="AW16" s="7" t="str">
        <f t="shared" si="9"/>
        <v/>
      </c>
      <c r="AX16" s="9" t="str">
        <f t="shared" si="10"/>
        <v/>
      </c>
      <c r="AY16" s="9"/>
      <c r="AZ16" s="7">
        <f t="shared" si="11"/>
        <v>0.61688311688311692</v>
      </c>
      <c r="BC16" s="40"/>
      <c r="BH16" s="42"/>
    </row>
    <row r="17" spans="1:60" s="41" customFormat="1" x14ac:dyDescent="0.2">
      <c r="A17" s="21">
        <v>13</v>
      </c>
      <c r="B17" s="17" t="s">
        <v>24</v>
      </c>
      <c r="C17" s="17" t="s">
        <v>48</v>
      </c>
      <c r="D17" s="58">
        <v>325032</v>
      </c>
      <c r="E17" s="8" t="s">
        <v>49</v>
      </c>
      <c r="F17" s="8"/>
      <c r="G17" s="8" t="s">
        <v>49</v>
      </c>
      <c r="H17" s="8"/>
      <c r="I17" s="8"/>
      <c r="J17" s="8" t="s">
        <v>49</v>
      </c>
      <c r="K17" s="8">
        <v>1</v>
      </c>
      <c r="L17" s="8"/>
      <c r="M17" s="8" t="s">
        <v>49</v>
      </c>
      <c r="N17" s="8"/>
      <c r="O17" s="8"/>
      <c r="P17" s="8" t="s">
        <v>49</v>
      </c>
      <c r="Q17" s="8"/>
      <c r="R17" s="8"/>
      <c r="S17" s="8" t="s">
        <v>49</v>
      </c>
      <c r="T17" s="8"/>
      <c r="U17" s="8"/>
      <c r="V17" s="8" t="s">
        <v>49</v>
      </c>
      <c r="W17" s="8"/>
      <c r="X17" s="8"/>
      <c r="Y17" s="8" t="s">
        <v>49</v>
      </c>
      <c r="Z17" s="8"/>
      <c r="AA17" s="8"/>
      <c r="AB17" s="8" t="s">
        <v>49</v>
      </c>
      <c r="AC17" s="8"/>
      <c r="AD17" s="8"/>
      <c r="AE17" s="8" t="s">
        <v>49</v>
      </c>
      <c r="AF17" s="8"/>
      <c r="AG17" s="8"/>
      <c r="AH17" s="8" t="s">
        <v>49</v>
      </c>
      <c r="AI17" s="8"/>
      <c r="AJ17" s="8"/>
      <c r="AK17" s="8" t="s">
        <v>49</v>
      </c>
      <c r="AL17" s="8"/>
      <c r="AM17" s="4">
        <f t="shared" si="4"/>
        <v>9.0909090909090912E-2</v>
      </c>
      <c r="AN17" s="4">
        <f t="shared" si="0"/>
        <v>0</v>
      </c>
      <c r="AO17" s="5">
        <f t="shared" si="5"/>
        <v>1.3636363636363636E-2</v>
      </c>
      <c r="AP17" s="31"/>
      <c r="AQ17" s="31">
        <v>0</v>
      </c>
      <c r="AR17" s="6">
        <v>26</v>
      </c>
      <c r="AS17" s="7">
        <f t="shared" si="6"/>
        <v>0.37142857142857144</v>
      </c>
      <c r="AT17" s="7">
        <f t="shared" si="7"/>
        <v>0.27363636363636362</v>
      </c>
      <c r="AU17" s="9"/>
      <c r="AV17" s="7">
        <f t="shared" si="8"/>
        <v>0</v>
      </c>
      <c r="AW17" s="7" t="str">
        <f t="shared" si="9"/>
        <v/>
      </c>
      <c r="AX17" s="9">
        <f t="shared" si="10"/>
        <v>2</v>
      </c>
      <c r="AY17" s="9"/>
      <c r="AZ17" s="7">
        <f t="shared" si="11"/>
        <v>0.69480519480519487</v>
      </c>
      <c r="BC17" s="40"/>
      <c r="BH17" s="42"/>
    </row>
    <row r="18" spans="1:60" s="41" customFormat="1" x14ac:dyDescent="0.2">
      <c r="A18" s="21">
        <v>14</v>
      </c>
      <c r="B18" s="20" t="s">
        <v>55</v>
      </c>
      <c r="C18" s="3" t="s">
        <v>56</v>
      </c>
      <c r="D18" s="58">
        <v>341136</v>
      </c>
      <c r="E18" s="8" t="s">
        <v>13</v>
      </c>
      <c r="F18" s="8">
        <v>1</v>
      </c>
      <c r="G18" s="8" t="s">
        <v>13</v>
      </c>
      <c r="H18" s="8">
        <v>1</v>
      </c>
      <c r="I18" s="8">
        <v>0.3</v>
      </c>
      <c r="J18" s="8" t="s">
        <v>13</v>
      </c>
      <c r="K18" s="8"/>
      <c r="L18" s="8">
        <v>0.8</v>
      </c>
      <c r="M18" s="8" t="s">
        <v>13</v>
      </c>
      <c r="N18" s="8"/>
      <c r="O18" s="8">
        <v>0.5</v>
      </c>
      <c r="P18" s="8" t="s">
        <v>13</v>
      </c>
      <c r="Q18" s="8"/>
      <c r="R18" s="8">
        <v>0.5</v>
      </c>
      <c r="S18" s="8" t="s">
        <v>49</v>
      </c>
      <c r="T18" s="8"/>
      <c r="U18" s="8">
        <v>0.5</v>
      </c>
      <c r="V18" s="8" t="s">
        <v>13</v>
      </c>
      <c r="W18" s="8">
        <v>1</v>
      </c>
      <c r="X18" s="8">
        <v>1</v>
      </c>
      <c r="Y18" s="8" t="s">
        <v>13</v>
      </c>
      <c r="Z18" s="8"/>
      <c r="AA18" s="8"/>
      <c r="AB18" s="8" t="s">
        <v>13</v>
      </c>
      <c r="AC18" s="8">
        <v>1</v>
      </c>
      <c r="AD18" s="8">
        <v>1</v>
      </c>
      <c r="AE18" s="8" t="s">
        <v>13</v>
      </c>
      <c r="AF18" s="8"/>
      <c r="AG18" s="8">
        <v>0.5</v>
      </c>
      <c r="AH18" s="8" t="s">
        <v>13</v>
      </c>
      <c r="AI18" s="8">
        <v>1</v>
      </c>
      <c r="AJ18" s="8">
        <v>1</v>
      </c>
      <c r="AK18" s="8" t="s">
        <v>13</v>
      </c>
      <c r="AL18" s="8">
        <v>1</v>
      </c>
      <c r="AM18" s="4">
        <f t="shared" si="4"/>
        <v>0.90909090909090906</v>
      </c>
      <c r="AN18" s="4">
        <f t="shared" si="0"/>
        <v>0.64545454545454539</v>
      </c>
      <c r="AO18" s="5">
        <f t="shared" si="5"/>
        <v>0.23318181818181816</v>
      </c>
      <c r="AP18" s="31"/>
      <c r="AQ18" s="31">
        <v>5</v>
      </c>
      <c r="AR18" s="6">
        <v>22</v>
      </c>
      <c r="AS18" s="7">
        <f t="shared" si="6"/>
        <v>0.31428571428571428</v>
      </c>
      <c r="AT18" s="7">
        <f t="shared" si="7"/>
        <v>0.45318181818181813</v>
      </c>
      <c r="AU18" s="9"/>
      <c r="AV18" s="7">
        <f t="shared" si="8"/>
        <v>0</v>
      </c>
      <c r="AW18" s="7" t="str">
        <f t="shared" si="9"/>
        <v/>
      </c>
      <c r="AX18" s="9">
        <f t="shared" si="10"/>
        <v>2</v>
      </c>
      <c r="AY18" s="9"/>
      <c r="AZ18" s="7">
        <f t="shared" si="11"/>
        <v>0.5</v>
      </c>
      <c r="BC18" s="40"/>
      <c r="BH18" s="42"/>
    </row>
    <row r="19" spans="1:60" s="41" customFormat="1" x14ac:dyDescent="0.2">
      <c r="A19" s="21">
        <v>15</v>
      </c>
      <c r="B19" s="17"/>
      <c r="C19" s="17"/>
      <c r="D19" s="5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4"/>
      <c r="AN19" s="4"/>
      <c r="AO19" s="5"/>
      <c r="AP19" s="31"/>
      <c r="AQ19" s="31"/>
      <c r="AR19" s="6"/>
      <c r="AS19" s="7"/>
      <c r="AT19" s="7"/>
      <c r="AU19" s="9"/>
      <c r="AV19" s="7"/>
      <c r="AW19" s="7" t="str">
        <f t="shared" si="9"/>
        <v/>
      </c>
      <c r="AX19" s="9" t="str">
        <f t="shared" si="10"/>
        <v/>
      </c>
      <c r="AY19" s="9"/>
      <c r="AZ19" s="7">
        <f t="shared" si="11"/>
        <v>0.7142857142857143</v>
      </c>
      <c r="BC19" s="40"/>
      <c r="BH19" s="42"/>
    </row>
    <row r="20" spans="1:60" s="41" customFormat="1" x14ac:dyDescent="0.2">
      <c r="A20" s="21">
        <v>16</v>
      </c>
      <c r="B20" s="17"/>
      <c r="C20" s="17"/>
      <c r="D20" s="5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4"/>
      <c r="AN20" s="4"/>
      <c r="AO20" s="5"/>
      <c r="AP20" s="31"/>
      <c r="AQ20" s="31"/>
      <c r="AR20" s="6"/>
      <c r="AS20" s="7"/>
      <c r="AT20" s="7"/>
      <c r="AU20" s="9"/>
      <c r="AV20" s="7"/>
      <c r="AW20" s="7" t="str">
        <f t="shared" si="9"/>
        <v/>
      </c>
      <c r="AX20" s="9" t="str">
        <f t="shared" si="10"/>
        <v/>
      </c>
      <c r="AY20" s="9"/>
      <c r="AZ20" s="7">
        <f t="shared" si="11"/>
        <v>0.7142857142857143</v>
      </c>
      <c r="BC20" s="40"/>
      <c r="BH20" s="42"/>
    </row>
    <row r="21" spans="1:60" s="41" customFormat="1" x14ac:dyDescent="0.2">
      <c r="A21" s="21">
        <v>17</v>
      </c>
      <c r="B21" s="17"/>
      <c r="C21" s="17"/>
      <c r="D21" s="5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4"/>
      <c r="AN21" s="4"/>
      <c r="AO21" s="5"/>
      <c r="AP21" s="31"/>
      <c r="AQ21" s="31"/>
      <c r="AR21" s="6"/>
      <c r="AS21" s="7"/>
      <c r="AT21" s="7"/>
      <c r="AU21" s="9"/>
      <c r="AV21" s="7"/>
      <c r="AW21" s="7" t="str">
        <f t="shared" si="9"/>
        <v/>
      </c>
      <c r="AX21" s="9" t="str">
        <f t="shared" si="10"/>
        <v/>
      </c>
      <c r="AY21" s="9"/>
      <c r="AZ21" s="7">
        <f t="shared" si="11"/>
        <v>0.7142857142857143</v>
      </c>
      <c r="BC21" s="40"/>
      <c r="BH21" s="42"/>
    </row>
    <row r="22" spans="1:60" s="41" customFormat="1" x14ac:dyDescent="0.2">
      <c r="A22" s="21">
        <v>18</v>
      </c>
      <c r="B22" s="17"/>
      <c r="C22" s="17"/>
      <c r="D22" s="5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4"/>
      <c r="AN22" s="4"/>
      <c r="AO22" s="5"/>
      <c r="AP22" s="31"/>
      <c r="AQ22" s="31"/>
      <c r="AR22" s="6"/>
      <c r="AS22" s="7"/>
      <c r="AT22" s="7"/>
      <c r="AU22" s="9"/>
      <c r="AV22" s="7"/>
      <c r="AW22" s="7" t="str">
        <f t="shared" si="9"/>
        <v/>
      </c>
      <c r="AX22" s="9" t="str">
        <f t="shared" si="10"/>
        <v/>
      </c>
      <c r="AY22" s="9"/>
      <c r="AZ22" s="7">
        <f t="shared" si="11"/>
        <v>0.7142857142857143</v>
      </c>
      <c r="BC22" s="40"/>
      <c r="BH22" s="42"/>
    </row>
    <row r="23" spans="1:60" s="41" customFormat="1" x14ac:dyDescent="0.2">
      <c r="A23" s="21">
        <v>19</v>
      </c>
      <c r="B23" s="17"/>
      <c r="C23" s="17"/>
      <c r="D23" s="5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4"/>
      <c r="AN23" s="4"/>
      <c r="AO23" s="5"/>
      <c r="AP23" s="31"/>
      <c r="AQ23" s="31"/>
      <c r="AR23" s="6"/>
      <c r="AS23" s="7"/>
      <c r="AT23" s="7"/>
      <c r="AU23" s="9"/>
      <c r="AV23" s="7"/>
      <c r="AW23" s="7" t="str">
        <f t="shared" si="9"/>
        <v/>
      </c>
      <c r="AX23" s="9" t="str">
        <f t="shared" si="10"/>
        <v/>
      </c>
      <c r="AY23" s="9"/>
      <c r="AZ23" s="7">
        <f t="shared" si="11"/>
        <v>0.7142857142857143</v>
      </c>
      <c r="BC23" s="40"/>
      <c r="BH23" s="42"/>
    </row>
    <row r="24" spans="1:60" s="41" customFormat="1" x14ac:dyDescent="0.2">
      <c r="A24" s="21">
        <v>20</v>
      </c>
      <c r="B24" s="17"/>
      <c r="C24" s="17"/>
      <c r="D24" s="5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4"/>
      <c r="AN24" s="4"/>
      <c r="AO24" s="5"/>
      <c r="AP24" s="31"/>
      <c r="AQ24" s="31"/>
      <c r="AR24" s="6"/>
      <c r="AS24" s="7"/>
      <c r="AT24" s="7"/>
      <c r="AU24" s="9"/>
      <c r="AV24" s="7"/>
      <c r="AW24" s="7" t="str">
        <f t="shared" si="9"/>
        <v/>
      </c>
      <c r="AX24" s="9" t="str">
        <f t="shared" si="10"/>
        <v/>
      </c>
      <c r="AY24" s="9"/>
      <c r="AZ24" s="7">
        <f t="shared" si="11"/>
        <v>0.7142857142857143</v>
      </c>
      <c r="BC24" s="40"/>
      <c r="BH24" s="42"/>
    </row>
    <row r="25" spans="1:60" s="41" customFormat="1" x14ac:dyDescent="0.2">
      <c r="A25" s="21">
        <v>21</v>
      </c>
      <c r="B25" s="20"/>
      <c r="C25" s="3"/>
      <c r="D25" s="5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4"/>
      <c r="AN25" s="4"/>
      <c r="AO25" s="5"/>
      <c r="AP25" s="31"/>
      <c r="AQ25" s="31"/>
      <c r="AR25" s="6"/>
      <c r="AS25" s="7"/>
      <c r="AT25" s="7"/>
      <c r="AU25" s="9"/>
      <c r="AV25" s="7"/>
      <c r="AW25" s="7" t="str">
        <f t="shared" si="9"/>
        <v/>
      </c>
      <c r="AX25" s="9" t="str">
        <f t="shared" si="10"/>
        <v/>
      </c>
      <c r="AY25" s="9"/>
      <c r="AZ25" s="7">
        <f t="shared" si="11"/>
        <v>0.7142857142857143</v>
      </c>
      <c r="BC25" s="40"/>
      <c r="BH25" s="42"/>
    </row>
    <row r="26" spans="1:60" s="41" customFormat="1" x14ac:dyDescent="0.2">
      <c r="A26" s="21">
        <v>22</v>
      </c>
      <c r="B26" s="20"/>
      <c r="C26" s="3"/>
      <c r="D26" s="5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4"/>
      <c r="AN26" s="4"/>
      <c r="AO26" s="5"/>
      <c r="AP26" s="31"/>
      <c r="AQ26" s="31"/>
      <c r="AR26" s="6"/>
      <c r="AS26" s="7"/>
      <c r="AT26" s="7"/>
      <c r="AU26" s="9"/>
      <c r="AV26" s="7"/>
      <c r="AW26" s="7" t="str">
        <f t="shared" si="9"/>
        <v/>
      </c>
      <c r="AX26" s="9" t="str">
        <f t="shared" si="10"/>
        <v/>
      </c>
      <c r="AY26" s="9"/>
      <c r="AZ26" s="7">
        <f t="shared" si="11"/>
        <v>0.7142857142857143</v>
      </c>
      <c r="BC26" s="40"/>
      <c r="BH26" s="42"/>
    </row>
    <row r="27" spans="1:60" s="41" customFormat="1" x14ac:dyDescent="0.2">
      <c r="A27" s="21">
        <v>23</v>
      </c>
      <c r="B27" s="20"/>
      <c r="C27" s="3"/>
      <c r="D27" s="5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4"/>
      <c r="AN27" s="4"/>
      <c r="AO27" s="5"/>
      <c r="AP27" s="31"/>
      <c r="AQ27" s="31"/>
      <c r="AR27" s="6"/>
      <c r="AS27" s="7"/>
      <c r="AT27" s="7"/>
      <c r="AU27" s="9"/>
      <c r="AV27" s="7"/>
      <c r="AW27" s="7" t="str">
        <f t="shared" si="9"/>
        <v/>
      </c>
      <c r="AX27" s="9" t="str">
        <f t="shared" si="10"/>
        <v/>
      </c>
      <c r="AY27" s="9"/>
      <c r="AZ27" s="7">
        <f t="shared" si="11"/>
        <v>0.7142857142857143</v>
      </c>
      <c r="BC27" s="40"/>
      <c r="BH27" s="42"/>
    </row>
    <row r="28" spans="1:60" ht="15.75" x14ac:dyDescent="0.25">
      <c r="A28" s="10"/>
      <c r="B28" s="10"/>
      <c r="C28" s="61" t="s">
        <v>5</v>
      </c>
      <c r="D28" s="62"/>
      <c r="F28" s="12">
        <v>1</v>
      </c>
      <c r="H28" s="12">
        <v>1</v>
      </c>
      <c r="I28" s="12">
        <v>1</v>
      </c>
      <c r="K28" s="12">
        <v>1</v>
      </c>
      <c r="L28" s="12">
        <v>1</v>
      </c>
      <c r="N28" s="12">
        <v>1</v>
      </c>
      <c r="O28" s="12">
        <v>1</v>
      </c>
      <c r="Q28" s="12">
        <v>1</v>
      </c>
      <c r="R28" s="12">
        <v>1</v>
      </c>
      <c r="T28" s="12">
        <v>1</v>
      </c>
      <c r="U28" s="12">
        <v>1</v>
      </c>
      <c r="W28" s="12">
        <v>1</v>
      </c>
      <c r="X28" s="12">
        <v>1</v>
      </c>
      <c r="Z28" s="12">
        <v>1</v>
      </c>
      <c r="AA28" s="12">
        <v>1</v>
      </c>
      <c r="AC28" s="12">
        <v>1</v>
      </c>
      <c r="AD28" s="12">
        <v>1</v>
      </c>
      <c r="AF28" s="12">
        <v>1</v>
      </c>
      <c r="AG28" s="12">
        <v>1</v>
      </c>
      <c r="AI28" s="12">
        <v>1</v>
      </c>
      <c r="AJ28" s="12">
        <v>1</v>
      </c>
      <c r="AL28" s="12">
        <v>1</v>
      </c>
      <c r="AM28" s="13">
        <v>1</v>
      </c>
      <c r="AN28" s="13">
        <v>1</v>
      </c>
      <c r="AO28" s="14">
        <v>100</v>
      </c>
      <c r="AP28" s="14"/>
      <c r="AQ28" s="14"/>
      <c r="AR28" s="15">
        <v>70</v>
      </c>
      <c r="AS28" s="13">
        <v>1</v>
      </c>
      <c r="AT28" s="13">
        <v>1</v>
      </c>
      <c r="AU28" s="15">
        <v>50</v>
      </c>
      <c r="AV28" s="13">
        <v>1</v>
      </c>
      <c r="AW28" s="13"/>
      <c r="AX28" s="13">
        <v>5</v>
      </c>
      <c r="AY28" s="13">
        <v>5</v>
      </c>
      <c r="AZ28" s="16"/>
    </row>
    <row r="29" spans="1:60" ht="15.75" x14ac:dyDescent="0.25">
      <c r="A29" s="10"/>
      <c r="B29" s="10"/>
      <c r="C29" s="63" t="s">
        <v>6</v>
      </c>
      <c r="D29" s="64"/>
      <c r="F29" s="17">
        <f>AVERAGE(F5:F27)</f>
        <v>1</v>
      </c>
      <c r="H29" s="17">
        <f>AVERAGE(H5:H27)</f>
        <v>1</v>
      </c>
      <c r="I29" s="17">
        <f>AVERAGE(I5:I27)</f>
        <v>0.52500000000000002</v>
      </c>
      <c r="K29" s="17">
        <f>AVERAGE(K5:K27)</f>
        <v>1</v>
      </c>
      <c r="L29" s="17">
        <f>AVERAGE(L5:L27)</f>
        <v>0.63333333333333341</v>
      </c>
      <c r="N29" s="17">
        <f>AVERAGE(N5:N27)</f>
        <v>1</v>
      </c>
      <c r="O29" s="17">
        <f>AVERAGE(O5:O27)</f>
        <v>0.65</v>
      </c>
      <c r="Q29" s="17">
        <f>AVERAGE(Q5:Q27)</f>
        <v>1</v>
      </c>
      <c r="R29" s="17">
        <f>AVERAGE(R5:R27)</f>
        <v>0.6333333333333333</v>
      </c>
      <c r="T29" s="17">
        <f>AVERAGE(T5:T27)</f>
        <v>1</v>
      </c>
      <c r="U29" s="17">
        <f>AVERAGE(U5:U27)</f>
        <v>0.62857142857142867</v>
      </c>
      <c r="W29" s="17">
        <f>AVERAGE(W5:W27)</f>
        <v>1</v>
      </c>
      <c r="X29" s="17">
        <f>AVERAGE(X5:X27)</f>
        <v>0.62857142857142867</v>
      </c>
      <c r="Z29" s="17">
        <f>AVERAGE(Z5:Z27)</f>
        <v>1</v>
      </c>
      <c r="AA29" s="17">
        <f>AVERAGE(AA5:AA27)</f>
        <v>0.55714285714285716</v>
      </c>
      <c r="AC29" s="17">
        <f>AVERAGE(AC5:AC27)</f>
        <v>1</v>
      </c>
      <c r="AD29" s="17">
        <f>AVERAGE(AD5:AD27)</f>
        <v>1</v>
      </c>
      <c r="AF29" s="17" t="e">
        <f>AVERAGE(AF5:AF27)</f>
        <v>#DIV/0!</v>
      </c>
      <c r="AG29" s="17">
        <f>AVERAGE(AG5:AG27)</f>
        <v>0.67500000000000004</v>
      </c>
      <c r="AI29" s="17">
        <f>AVERAGE(AI5:AI27)</f>
        <v>1</v>
      </c>
      <c r="AJ29" s="17">
        <f>AVERAGE(AJ5:AJ27)</f>
        <v>1</v>
      </c>
      <c r="AL29" s="59">
        <f>AVERAGE(AL5:AL27)</f>
        <v>1</v>
      </c>
      <c r="AM29" s="18">
        <f>AVERAGE(AM5:AM27)</f>
        <v>0.66883116883116878</v>
      </c>
      <c r="AN29" s="18">
        <f>AVERAGE(AN5:AN27)</f>
        <v>0.30194805194805197</v>
      </c>
      <c r="AO29" s="18">
        <f>AVERAGE(AO5:AO27)</f>
        <v>0.14561688311688312</v>
      </c>
      <c r="AP29" s="18"/>
      <c r="AQ29" s="18"/>
      <c r="AR29" s="18">
        <f>AVERAGE(AR5:AR27)</f>
        <v>34.18181818181818</v>
      </c>
      <c r="AS29" s="18">
        <f>AVERAGE(AS5:AS27)</f>
        <v>0.3836734693877551</v>
      </c>
      <c r="AT29" s="18">
        <f>AVERAGE(AT5:AT27)</f>
        <v>0.41418831168831172</v>
      </c>
      <c r="AU29" s="18" t="e">
        <f>AVERAGE(AU5:AU27)</f>
        <v>#DIV/0!</v>
      </c>
      <c r="AV29" s="18">
        <f>AVERAGE(AV5:AV27)</f>
        <v>0</v>
      </c>
      <c r="AW29" s="18"/>
      <c r="AX29" s="18">
        <f>AVERAGE(AX5:AX27)</f>
        <v>2.4545454545454546</v>
      </c>
      <c r="AY29" s="18"/>
      <c r="AZ29" s="18">
        <f>AVERAGE(AZ3:AZ27)</f>
        <v>0.61459627329192512</v>
      </c>
    </row>
    <row r="30" spans="1:60" ht="15.75" x14ac:dyDescent="0.25">
      <c r="A30" s="10"/>
      <c r="B30" s="10"/>
      <c r="C30" s="63" t="s">
        <v>8</v>
      </c>
      <c r="D30" s="64"/>
      <c r="F30" s="19">
        <f>F29/F28</f>
        <v>1</v>
      </c>
      <c r="H30" s="19">
        <f>H29/H28</f>
        <v>1</v>
      </c>
      <c r="I30" s="19">
        <f>I29/I28</f>
        <v>0.52500000000000002</v>
      </c>
      <c r="K30" s="19">
        <f>K29/K28</f>
        <v>1</v>
      </c>
      <c r="L30" s="19">
        <f>L29/L28</f>
        <v>0.63333333333333341</v>
      </c>
      <c r="N30" s="19">
        <f>N29/N28</f>
        <v>1</v>
      </c>
      <c r="O30" s="19">
        <f>O29/O28</f>
        <v>0.65</v>
      </c>
      <c r="Q30" s="19">
        <f>Q29/Q28</f>
        <v>1</v>
      </c>
      <c r="R30" s="19">
        <f>R29/R28</f>
        <v>0.6333333333333333</v>
      </c>
      <c r="T30" s="19">
        <f>T29/T28</f>
        <v>1</v>
      </c>
      <c r="U30" s="19">
        <f>U29/U28</f>
        <v>0.62857142857142867</v>
      </c>
      <c r="W30" s="19">
        <f>W29/W28</f>
        <v>1</v>
      </c>
      <c r="X30" s="19">
        <f>X29/X28</f>
        <v>0.62857142857142867</v>
      </c>
      <c r="Z30" s="19">
        <f>Z29/Z28</f>
        <v>1</v>
      </c>
      <c r="AA30" s="19">
        <f>AA29/AA28</f>
        <v>0.55714285714285716</v>
      </c>
      <c r="AC30" s="19">
        <f>AC29/AC28</f>
        <v>1</v>
      </c>
      <c r="AD30" s="19">
        <f>AD29/AD28</f>
        <v>1</v>
      </c>
      <c r="AF30" s="19" t="e">
        <f>AF29/AF28</f>
        <v>#DIV/0!</v>
      </c>
      <c r="AG30" s="19">
        <f>AG29/AG28</f>
        <v>0.67500000000000004</v>
      </c>
      <c r="AI30" s="19">
        <f>AI29/AI28</f>
        <v>1</v>
      </c>
      <c r="AJ30" s="19">
        <f>AJ29/AJ28</f>
        <v>1</v>
      </c>
      <c r="AL30" s="60">
        <f>AL29/AL28</f>
        <v>1</v>
      </c>
      <c r="AM30" s="5">
        <f>AM29</f>
        <v>0.66883116883116878</v>
      </c>
      <c r="AN30" s="5">
        <f>AN29</f>
        <v>0.30194805194805197</v>
      </c>
      <c r="AO30" s="5">
        <f>AO29</f>
        <v>0.14561688311688312</v>
      </c>
      <c r="AP30" s="5"/>
      <c r="AQ30" s="5"/>
      <c r="AR30" s="5">
        <f>AR29/AR28</f>
        <v>0.48831168831168831</v>
      </c>
      <c r="AS30" s="5">
        <f>AS29</f>
        <v>0.3836734693877551</v>
      </c>
      <c r="AT30" s="5">
        <f>AT29</f>
        <v>0.41418831168831172</v>
      </c>
      <c r="AU30" s="5" t="e">
        <f>AU29/AU28</f>
        <v>#DIV/0!</v>
      </c>
      <c r="AV30" s="5">
        <f>AV29</f>
        <v>0</v>
      </c>
      <c r="AW30" s="5"/>
      <c r="AX30" s="5"/>
      <c r="AY30" s="5"/>
      <c r="AZ30" s="5">
        <f>AZ29</f>
        <v>0.61459627329192512</v>
      </c>
    </row>
    <row r="32" spans="1:60" s="1" customFormat="1" ht="15.75" hidden="1" customHeight="1" x14ac:dyDescent="0.25">
      <c r="A32" s="1" t="e">
        <f>#REF!+1</f>
        <v>#REF!</v>
      </c>
      <c r="B32" s="44"/>
      <c r="C32" s="45"/>
      <c r="D32" s="46"/>
      <c r="E32" s="42" t="s">
        <v>13</v>
      </c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</row>
    <row r="33" spans="1:60" ht="13.5" x14ac:dyDescent="0.25">
      <c r="A33" s="57" t="str">
        <f ca="1">"Ostatnia modyfikacja: " &amp; DAY(TODAY()) &amp; "." &amp; MONTH(TODAY()) &amp;"."&amp; YEAR(TODAY()) &amp;" "&amp; HOUR(NOW()) &amp; ":" &amp; RIGHT("0"&amp;FIXED(MINUTE(NOW()),0),2)</f>
        <v>Ostatnia modyfikacja: 20.2.2013 9:02</v>
      </c>
      <c r="B33" s="40"/>
      <c r="C33" s="47"/>
      <c r="D33" s="47"/>
      <c r="E33" s="40"/>
      <c r="F33" s="40"/>
      <c r="G33" s="1"/>
      <c r="H33" s="1"/>
      <c r="I33" s="1"/>
      <c r="J33" s="1"/>
      <c r="K33" s="1"/>
      <c r="L33" s="1"/>
      <c r="M33" s="1"/>
      <c r="N33" s="1"/>
      <c r="O33" s="1"/>
      <c r="AT33" s="1"/>
      <c r="AU33" s="1"/>
      <c r="AV33" s="1"/>
      <c r="AW33" s="1"/>
      <c r="AX33" s="1"/>
      <c r="AY33" s="1"/>
    </row>
    <row r="34" spans="1:60" s="43" customFormat="1" x14ac:dyDescent="0.2">
      <c r="A34" s="40"/>
      <c r="B34" s="48"/>
      <c r="C34" s="28"/>
      <c r="D34" s="28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50"/>
      <c r="AN34" s="50"/>
      <c r="AO34" s="51"/>
      <c r="AP34" s="51"/>
      <c r="AQ34" s="51"/>
      <c r="AR34" s="49"/>
      <c r="AT34" s="40"/>
      <c r="AU34" s="40"/>
      <c r="AV34" s="42"/>
      <c r="AW34" s="42"/>
      <c r="AX34" s="40"/>
      <c r="AY34" s="40"/>
      <c r="AZ34" s="52"/>
      <c r="BA34" s="40"/>
      <c r="BB34" s="40"/>
      <c r="BC34" s="40"/>
      <c r="BD34" s="40"/>
      <c r="BH34" s="40"/>
    </row>
    <row r="35" spans="1:60" ht="15.75" x14ac:dyDescent="0.25">
      <c r="A35" s="53"/>
      <c r="B35" s="48"/>
      <c r="C35" s="28"/>
      <c r="D35" s="28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1"/>
      <c r="P35" s="1"/>
      <c r="Q35" s="1"/>
      <c r="R35" s="1"/>
      <c r="S35" s="1"/>
      <c r="T35" s="1"/>
      <c r="U35" s="1"/>
      <c r="V35" s="1"/>
      <c r="W35" s="1"/>
      <c r="X35" s="1"/>
      <c r="AT35" s="1"/>
      <c r="AU35" s="42"/>
      <c r="AV35" s="42"/>
      <c r="AW35" s="42"/>
      <c r="AX35" s="42"/>
      <c r="AY35" s="42"/>
    </row>
    <row r="36" spans="1:60" x14ac:dyDescent="0.2">
      <c r="A36" s="1"/>
      <c r="B36" s="1"/>
      <c r="C36" s="1"/>
      <c r="D36" s="29"/>
      <c r="E36" s="30"/>
      <c r="F36" s="30"/>
      <c r="G36" s="54"/>
      <c r="H36" s="54"/>
      <c r="I36" s="30"/>
      <c r="J36" s="30"/>
      <c r="K36" s="30"/>
      <c r="L36" s="30"/>
      <c r="M36" s="30"/>
      <c r="N36" s="1"/>
      <c r="O36" s="1"/>
      <c r="AT36" s="42"/>
      <c r="AU36" s="42"/>
      <c r="AV36" s="42"/>
      <c r="AW36" s="42"/>
      <c r="AX36" s="42"/>
      <c r="AY36" s="42"/>
    </row>
    <row r="37" spans="1:60" x14ac:dyDescent="0.2">
      <c r="A37" s="1"/>
      <c r="B37" s="17" t="s">
        <v>27</v>
      </c>
      <c r="C37" s="17" t="s">
        <v>28</v>
      </c>
      <c r="D37" s="58">
        <v>343268</v>
      </c>
      <c r="E37" s="8" t="s">
        <v>49</v>
      </c>
      <c r="F37" s="8"/>
      <c r="G37" s="9" t="s">
        <v>49</v>
      </c>
      <c r="H37" s="9"/>
      <c r="I37" s="8"/>
      <c r="J37" s="8" t="s">
        <v>49</v>
      </c>
      <c r="K37" s="8"/>
      <c r="L37" s="8"/>
      <c r="M37" s="8" t="s">
        <v>49</v>
      </c>
      <c r="N37" s="8"/>
      <c r="O37" s="1"/>
      <c r="AS37" s="1"/>
      <c r="AT37" s="55"/>
      <c r="AU37" s="55"/>
      <c r="AV37" s="55"/>
      <c r="AW37" s="55"/>
      <c r="AX37" s="55"/>
      <c r="AY37" s="55"/>
      <c r="AZ37" s="55"/>
    </row>
    <row r="38" spans="1:60" ht="12.75" customHeight="1" x14ac:dyDescent="0.2">
      <c r="A38" s="1"/>
      <c r="B38" s="17" t="s">
        <v>24</v>
      </c>
      <c r="C38" s="17" t="s">
        <v>29</v>
      </c>
      <c r="D38" s="58">
        <v>305240</v>
      </c>
      <c r="E38" s="8" t="s">
        <v>49</v>
      </c>
      <c r="F38" s="8"/>
      <c r="G38" s="8" t="s">
        <v>49</v>
      </c>
      <c r="H38" s="8"/>
      <c r="I38" s="8"/>
      <c r="J38" s="8" t="s">
        <v>49</v>
      </c>
      <c r="K38" s="8"/>
      <c r="L38" s="8"/>
      <c r="M38" s="8" t="s">
        <v>49</v>
      </c>
      <c r="N38" s="8"/>
      <c r="AS38" s="1"/>
      <c r="AT38" s="56"/>
      <c r="AU38" s="56"/>
      <c r="AV38" s="56"/>
      <c r="AW38" s="56"/>
      <c r="AX38" s="56"/>
      <c r="AY38" s="56"/>
      <c r="AZ38" s="56"/>
    </row>
    <row r="39" spans="1:60" x14ac:dyDescent="0.2">
      <c r="B39" s="17" t="s">
        <v>30</v>
      </c>
      <c r="C39" s="17" t="s">
        <v>31</v>
      </c>
      <c r="D39" s="58">
        <v>340870</v>
      </c>
      <c r="E39" s="8" t="s">
        <v>49</v>
      </c>
      <c r="F39" s="8"/>
      <c r="G39" s="8" t="s">
        <v>49</v>
      </c>
      <c r="H39" s="8"/>
      <c r="I39" s="8"/>
      <c r="J39" s="8" t="s">
        <v>49</v>
      </c>
      <c r="K39" s="8"/>
      <c r="L39" s="8"/>
      <c r="M39" s="8" t="s">
        <v>49</v>
      </c>
      <c r="N39" s="8"/>
      <c r="AS39" s="1"/>
      <c r="AT39" s="56"/>
      <c r="AU39" s="56"/>
      <c r="AV39" s="56"/>
      <c r="AW39" s="56"/>
      <c r="AX39" s="56"/>
      <c r="AY39" s="56"/>
      <c r="AZ39" s="56"/>
    </row>
    <row r="40" spans="1:60" x14ac:dyDescent="0.2">
      <c r="B40" s="17" t="s">
        <v>38</v>
      </c>
      <c r="C40" s="17" t="s">
        <v>39</v>
      </c>
      <c r="D40" s="58">
        <v>340198</v>
      </c>
      <c r="E40" s="8" t="s">
        <v>49</v>
      </c>
      <c r="F40" s="8"/>
      <c r="G40" s="8" t="s">
        <v>49</v>
      </c>
      <c r="H40" s="8"/>
      <c r="I40" s="8"/>
      <c r="J40" s="8" t="s">
        <v>49</v>
      </c>
      <c r="K40" s="8"/>
      <c r="L40" s="8"/>
      <c r="M40" s="8" t="s">
        <v>49</v>
      </c>
      <c r="N40" s="8"/>
      <c r="AS40" s="1"/>
      <c r="AT40" s="1"/>
      <c r="AU40" s="1"/>
      <c r="AV40" s="1"/>
      <c r="AW40" s="1"/>
      <c r="AX40" s="1"/>
      <c r="AY40" s="1"/>
      <c r="AZ40" s="1"/>
    </row>
    <row r="41" spans="1:60" x14ac:dyDescent="0.2">
      <c r="B41" s="17" t="s">
        <v>40</v>
      </c>
      <c r="C41" s="17" t="s">
        <v>41</v>
      </c>
      <c r="D41" s="58">
        <v>343105</v>
      </c>
      <c r="E41" s="8" t="s">
        <v>49</v>
      </c>
      <c r="F41" s="8"/>
      <c r="G41" s="9" t="s">
        <v>49</v>
      </c>
      <c r="H41" s="9"/>
      <c r="I41" s="9"/>
      <c r="J41" s="9" t="s">
        <v>49</v>
      </c>
      <c r="K41" s="9"/>
      <c r="L41" s="9"/>
      <c r="M41" s="9" t="s">
        <v>49</v>
      </c>
      <c r="N41" s="9"/>
      <c r="AS41" s="1"/>
      <c r="AT41" s="1"/>
      <c r="AU41" s="1"/>
      <c r="AV41" s="1"/>
      <c r="AW41" s="1"/>
      <c r="AX41" s="1"/>
      <c r="AY41" s="1"/>
      <c r="AZ41" s="1"/>
    </row>
    <row r="42" spans="1:60" x14ac:dyDescent="0.2">
      <c r="B42" s="17" t="s">
        <v>42</v>
      </c>
      <c r="C42" s="17" t="s">
        <v>43</v>
      </c>
      <c r="D42" s="58">
        <v>325456</v>
      </c>
      <c r="E42" s="8" t="s">
        <v>49</v>
      </c>
      <c r="F42" s="8"/>
      <c r="G42" s="8" t="s">
        <v>49</v>
      </c>
      <c r="H42" s="8"/>
      <c r="I42" s="8"/>
      <c r="J42" s="8" t="s">
        <v>49</v>
      </c>
      <c r="K42" s="8"/>
      <c r="L42" s="8"/>
      <c r="M42" s="8" t="s">
        <v>49</v>
      </c>
      <c r="N42" s="8"/>
      <c r="AS42" s="1"/>
      <c r="AT42" s="1"/>
      <c r="AU42" s="1"/>
      <c r="AV42" s="1"/>
      <c r="AW42" s="1"/>
      <c r="AX42" s="1"/>
      <c r="AY42" s="1"/>
      <c r="AZ42" s="1"/>
    </row>
    <row r="43" spans="1:60" x14ac:dyDescent="0.2">
      <c r="B43" s="11" t="s">
        <v>63</v>
      </c>
      <c r="C43" s="11" t="s">
        <v>64</v>
      </c>
      <c r="D43" s="41">
        <v>324883</v>
      </c>
    </row>
    <row r="44" spans="1:60" x14ac:dyDescent="0.2">
      <c r="B44" s="11" t="s">
        <v>23</v>
      </c>
      <c r="C44" s="11" t="s">
        <v>67</v>
      </c>
      <c r="D44" s="41">
        <v>342823</v>
      </c>
    </row>
  </sheetData>
  <mergeCells count="3">
    <mergeCell ref="C28:D28"/>
    <mergeCell ref="C30:D30"/>
    <mergeCell ref="C29:D29"/>
  </mergeCells>
  <phoneticPr fontId="0" type="noConversion"/>
  <pageMargins left="0.75" right="0.75" top="1" bottom="1" header="0.5" footer="0.5"/>
  <pageSetup paperSize="9" orientation="portrait" horizontalDpi="4294967294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</dc:creator>
  <cp:lastModifiedBy>Mikołaj Czajkowski</cp:lastModifiedBy>
  <cp:lastPrinted>2012-10-10T19:29:59Z</cp:lastPrinted>
  <dcterms:created xsi:type="dcterms:W3CDTF">2004-10-07T21:19:53Z</dcterms:created>
  <dcterms:modified xsi:type="dcterms:W3CDTF">2013-02-20T08:03:17Z</dcterms:modified>
</cp:coreProperties>
</file>